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48" tabRatio="912" activeTab="2"/>
  </bookViews>
  <sheets>
    <sheet name="A-NAS" sheetId="1" r:id="rId1"/>
    <sheet name="Opći uvjeti" sheetId="2" r:id="rId2"/>
    <sheet name="GRADJEVINSKO OBRTNICKI" sheetId="3" r:id="rId3"/>
  </sheets>
  <externalReferences>
    <externalReference r:id="rId6"/>
    <externalReference r:id="rId7"/>
  </externalReferences>
  <definedNames>
    <definedName name="_0_A_GOR">#REF!</definedName>
    <definedName name="_0_B_VIK">#REF!</definedName>
    <definedName name="_0_C_ELE">#REF!</definedName>
    <definedName name="_0_D_VD">#REF!</definedName>
    <definedName name="_0_E_STRO">#REF!</definedName>
    <definedName name="_0_F_SPRI">#REF!</definedName>
    <definedName name="_0_G_DIZALA">#REF!</definedName>
    <definedName name="_0_H_HORT">#REF!</definedName>
    <definedName name="_02">'[1]A._Građevinski radovi'!$A$62</definedName>
    <definedName name="_02_N">'[1]A._Građevinski radovi'!$B$62</definedName>
    <definedName name="_05">'[1]A._Građevinski radovi'!$A$318</definedName>
    <definedName name="_05_n">'[1]A._Građevinski radovi'!$B$318</definedName>
    <definedName name="_A_1_1">'GRADJEVINSKO OBRTNICKI'!$G$50</definedName>
    <definedName name="_A_1_1_PRIP">'GRADJEVINSKO OBRTNICKI'!$C$37</definedName>
    <definedName name="_A_1_2">'GRADJEVINSKO OBRTNICKI'!$G$175</definedName>
    <definedName name="_A_1_2_RUS">'GRADJEVINSKO OBRTNICKI'!$C$64</definedName>
    <definedName name="_A_1_3">'GRADJEVINSKO OBRTNICKI'!#REF!</definedName>
    <definedName name="_A_1_3_ZEM">'GRADJEVINSKO OBRTNICKI'!#REF!</definedName>
    <definedName name="_A_1_4">'GRADJEVINSKO OBRTNICKI'!$G$203</definedName>
    <definedName name="_A_1_4_BET">'GRADJEVINSKO OBRTNICKI'!$C$177</definedName>
    <definedName name="_A_1_5">'GRADJEVINSKO OBRTNICKI'!$G$216</definedName>
    <definedName name="_A_1_5_ARM">'GRADJEVINSKO OBRTNICKI'!$C$205</definedName>
    <definedName name="_A_1_6">'GRADJEVINSKO OBRTNICKI'!$G$326</definedName>
    <definedName name="_A_1_6_ZID">'GRADJEVINSKO OBRTNICKI'!$C$294</definedName>
    <definedName name="_A_1_7">'GRADJEVINSKO OBRTNICKI'!#REF!</definedName>
    <definedName name="_A_1_7_IZOL">'GRADJEVINSKO OBRTNICKI'!#REF!</definedName>
    <definedName name="_A_1_8">'GRADJEVINSKO OBRTNICKI'!$G$266</definedName>
    <definedName name="_A_1_8_ČEL">'GRADJEVINSKO OBRTNICKI'!$C$218</definedName>
    <definedName name="_A_1_9">'GRADJEVINSKO OBRTNICKI'!#REF!</definedName>
    <definedName name="_A_1_9_SKE">'GRADJEVINSKO OBRTNICKI'!#REF!</definedName>
    <definedName name="_A_2_1">'GRADJEVINSKO OBRTNICKI'!#REF!</definedName>
    <definedName name="_A_2_1_FAS">'GRADJEVINSKO OBRTNICKI'!#REF!</definedName>
    <definedName name="_A_2_10">'GRADJEVINSKO OBRTNICKI'!$G$377</definedName>
    <definedName name="_A_2_10_STOL">'GRADJEVINSKO OBRTNICKI'!$C$351</definedName>
    <definedName name="_A_2_11">'GRADJEVINSKO OBRTNICKI'!#REF!</definedName>
    <definedName name="_A_2_11_SOBO">'GRADJEVINSKO OBRTNICKI'!#REF!</definedName>
    <definedName name="_A_2_2">'GRADJEVINSKO OBRTNICKI'!#REF!</definedName>
    <definedName name="_A_2_2_BRA">'GRADJEVINSKO OBRTNICKI'!#REF!</definedName>
    <definedName name="_A_2_3">'GRADJEVINSKO OBRTNICKI'!#REF!</definedName>
    <definedName name="_A_2_3_ALU">'GRADJEVINSKO OBRTNICKI'!#REF!</definedName>
    <definedName name="_A_2_4">'GRADJEVINSKO OBRTNICKI'!#REF!</definedName>
    <definedName name="_A_2_4_LIM">'GRADJEVINSKO OBRTNICKI'!#REF!</definedName>
    <definedName name="_A_2_5">'GRADJEVINSKO OBRTNICKI'!#REF!</definedName>
    <definedName name="_A_2_5_GK">'GRADJEVINSKO OBRTNICKI'!#REF!</definedName>
    <definedName name="_A_2_6">'GRADJEVINSKO OBRTNICKI'!#REF!</definedName>
    <definedName name="_A_2_6_INT">'GRADJEVINSKO OBRTNICKI'!#REF!</definedName>
    <definedName name="_A_2_7">'GRADJEVINSKO OBRTNICKI'!#REF!</definedName>
    <definedName name="_A_2_7_POD">'GRADJEVINSKO OBRTNICKI'!#REF!</definedName>
    <definedName name="_A_2_8">'GRADJEVINSKO OBRTNICKI'!#REF!</definedName>
    <definedName name="_A_2_8_PPZ">'GRADJEVINSKO OBRTNICKI'!#REF!</definedName>
    <definedName name="_A_2_9">'GRADJEVINSKO OBRTNICKI'!#REF!</definedName>
    <definedName name="_A_2_9_KER">'GRADJEVINSKO OBRTNICKI'!#REF!</definedName>
    <definedName name="_B_1_1">#REF!</definedName>
    <definedName name="_B_1_2">#REF!</definedName>
    <definedName name="_B_2_1">#REF!</definedName>
    <definedName name="_B_2_2">#REF!</definedName>
    <definedName name="_B_2_3">#REF!</definedName>
    <definedName name="_B_2_4">#REF!</definedName>
    <definedName name="_B_3">#REF!</definedName>
    <definedName name="_C_1">#REF!</definedName>
    <definedName name="_C_2">#REF!</definedName>
    <definedName name="_C_2_1">#REF!</definedName>
    <definedName name="_C_2_2">#REF!</definedName>
    <definedName name="_C_2_3">#REF!</definedName>
    <definedName name="_C_2_4">#REF!</definedName>
    <definedName name="_C_2_5">#REF!</definedName>
    <definedName name="_C_3">#REF!</definedName>
    <definedName name="_C_3_1">#REF!</definedName>
    <definedName name="_C_3_2">#REF!</definedName>
    <definedName name="_C_4">#REF!</definedName>
    <definedName name="_C_5">#REF!</definedName>
    <definedName name="_C_5_1">#REF!</definedName>
    <definedName name="_C_5_2">#REF!</definedName>
    <definedName name="_C_5_3">#REF!</definedName>
    <definedName name="_C_5_4">#REF!</definedName>
    <definedName name="_C_5_5">#REF!</definedName>
    <definedName name="_C_5_6">#REF!</definedName>
    <definedName name="_C_6">#REF!</definedName>
    <definedName name="_C_6_1">#REF!</definedName>
    <definedName name="_C_6_2">#REF!</definedName>
    <definedName name="_C_6_3">#REF!</definedName>
    <definedName name="_C_7">#REF!</definedName>
    <definedName name="_C_7_1">#REF!</definedName>
    <definedName name="_C_7_2">#REF!</definedName>
    <definedName name="_C_8">#REF!</definedName>
    <definedName name="_C_8_1">#REF!</definedName>
    <definedName name="_C_8_2">#REF!</definedName>
    <definedName name="_C_8_3">#REF!</definedName>
    <definedName name="_C_9">#REF!</definedName>
    <definedName name="_C_UKUPNO">#REF!</definedName>
    <definedName name="_D_1_1">#REF!</definedName>
    <definedName name="_D_1_2">#REF!</definedName>
    <definedName name="_D_1_3">#REF!</definedName>
    <definedName name="_D_UKUPNO">#REF!</definedName>
    <definedName name="_E_1">#REF!</definedName>
    <definedName name="_E_10">#REF!</definedName>
    <definedName name="_E_2">#REF!</definedName>
    <definedName name="_E_3">#REF!</definedName>
    <definedName name="_E_4">#REF!</definedName>
    <definedName name="_E_5">#REF!</definedName>
    <definedName name="_E_5_1">#REF!</definedName>
    <definedName name="_E_5_2">#REF!</definedName>
    <definedName name="_E_6">#REF!</definedName>
    <definedName name="_E_6_1">#REF!</definedName>
    <definedName name="_E_6_2">#REF!</definedName>
    <definedName name="_E_7">#REF!</definedName>
    <definedName name="_E_7_1">#REF!</definedName>
    <definedName name="_E_7_2">#REF!</definedName>
    <definedName name="_E_8">#REF!</definedName>
    <definedName name="_E_8_1">#REF!</definedName>
    <definedName name="_E_8_2">#REF!</definedName>
    <definedName name="_E_9">#REF!</definedName>
    <definedName name="_E_9_1">#REF!</definedName>
    <definedName name="_E_9_2">#REF!</definedName>
    <definedName name="_F_1">#REF!</definedName>
    <definedName name="_F_2">#REF!</definedName>
    <definedName name="_F_3">#REF!</definedName>
    <definedName name="_F_4">#REF!</definedName>
    <definedName name="_G_1">#REF!</definedName>
    <definedName name="_GRAĐ">'GRADJEVINSKO OBRTNICKI'!$G$11:$G$18</definedName>
    <definedName name="_H_1_1">#REF!</definedName>
    <definedName name="_H_2_1">#REF!</definedName>
    <definedName name="_H_2_2">#REF!</definedName>
    <definedName name="_H_3_1">#REF!</definedName>
    <definedName name="_ns1">'[2]1'!#REF!</definedName>
    <definedName name="_OBRT">'GRADJEVINSKO OBRTNICKI'!$G$20:$G$20</definedName>
    <definedName name="_OP_A">'Opći uvjeti'!$A$8</definedName>
    <definedName name="_OP_B">'Opći uvjeti'!$A$577</definedName>
    <definedName name="_OP_C">'Opći uvjeti'!$A$667</definedName>
    <definedName name="_OP_E">'Opći uvjeti'!#REF!</definedName>
    <definedName name="_OP_F">'Opći uvjeti'!#REF!</definedName>
    <definedName name="_OP_H">'Opći uvjeti'!#REF!</definedName>
    <definedName name="_OP_OP">'Opći uvjeti'!$A$2</definedName>
    <definedName name="_z_1210">'GRADJEVINSKO OBRTNICKI'!#REF!</definedName>
    <definedName name="_z_1212">'GRADJEVINSKO OBRTNICKI'!#REF!</definedName>
    <definedName name="_z_121a">'GRADJEVINSKO OBRTNICKI'!#REF!</definedName>
    <definedName name="_z_121b">'GRADJEVINSKO OBRTNICKI'!#REF!</definedName>
    <definedName name="_z_123a">'GRADJEVINSKO OBRTNICKI'!#REF!</definedName>
    <definedName name="_z_123b">'GRADJEVINSKO OBRTNICKI'!#REF!</definedName>
    <definedName name="_z_127">'GRADJEVINSKO OBRTNICKI'!#REF!</definedName>
    <definedName name="_z_128">'GRADJEVINSKO OBRTNICKI'!#REF!</definedName>
    <definedName name="_z_129">'GRADJEVINSKO OBRTNICKI'!#REF!</definedName>
    <definedName name="CEH">#REF!</definedName>
    <definedName name="GP_KRK">#REF!</definedName>
    <definedName name="kamen">'GRADJEVINSKO OBRTNICKI'!#REF!</definedName>
    <definedName name="kamens">'GRADJEVINSKO OBRTNICKI'!#REF!</definedName>
    <definedName name="konz">'GRADJEVINSKO OBRTNICKI'!$G$62</definedName>
    <definedName name="konzerva">'GRADJEVINSKO OBRTNICKI'!$C$52</definedName>
    <definedName name="OSIJEK_KOTEKS">#REF!</definedName>
    <definedName name="_xlnm.Print_Area" localSheetId="2">'GRADJEVINSKO OBRTNICKI'!$A$2:$G$380</definedName>
    <definedName name="_xlnm.Print_Titles" localSheetId="2">'GRADJEVINSKO OBRTNICKI'!$7:$8</definedName>
    <definedName name="st">'[2]20'!$I$1</definedName>
    <definedName name="ZAGREB_MONTAŽA">#REF!</definedName>
  </definedNames>
  <calcPr fullCalcOnLoad="1" fullPrecision="0"/>
</workbook>
</file>

<file path=xl/sharedStrings.xml><?xml version="1.0" encoding="utf-8"?>
<sst xmlns="http://schemas.openxmlformats.org/spreadsheetml/2006/main" count="908" uniqueCount="730">
  <si>
    <t>količina</t>
  </si>
  <si>
    <t>jedinica</t>
  </si>
  <si>
    <t>jed cijena</t>
  </si>
  <si>
    <t>ukupno</t>
  </si>
  <si>
    <t>PRIPREMNI RADOVI</t>
  </si>
  <si>
    <t>GRAĐEVINSKO OBRTNIČKI RADOVI</t>
  </si>
  <si>
    <t>ARMIRANO-BETONSKI RADOVI</t>
  </si>
  <si>
    <t>ARMIRAČKI RADOVI</t>
  </si>
  <si>
    <t>ZIDARSKI RADOVI</t>
  </si>
  <si>
    <t>IZOLATERSKI RADOVI</t>
  </si>
  <si>
    <t>BRAVARSKI RADOVI</t>
  </si>
  <si>
    <t>PODOPOLAGAČKI RADOVI</t>
  </si>
  <si>
    <t>KERAMIČARSKI RADOVI</t>
  </si>
  <si>
    <t>STOLARSKI RADOVI</t>
  </si>
  <si>
    <t>opis stavke</t>
  </si>
  <si>
    <t>NAPOMENA</t>
  </si>
  <si>
    <t>ELEKTROTEHNIČKE INSTALACIJE</t>
  </si>
  <si>
    <t>GRAĐEVINSKI RADOVI</t>
  </si>
  <si>
    <t>RUŠENJA I DEMONTAŽE</t>
  </si>
  <si>
    <t>komplet</t>
  </si>
  <si>
    <t>a)</t>
  </si>
  <si>
    <t>b)</t>
  </si>
  <si>
    <t>c)</t>
  </si>
  <si>
    <t>kom</t>
  </si>
  <si>
    <t>●</t>
  </si>
  <si>
    <t>m²</t>
  </si>
  <si>
    <t>m³</t>
  </si>
  <si>
    <t>Ugradbu treba vršiti tako, da se ne čini šteta na ostalom dijelu objekta.</t>
  </si>
  <si>
    <t>Jedinična cijena za razne graditeljske radove treba sačinjavati:</t>
  </si>
  <si>
    <t xml:space="preserve">U cijenu treba uračunati svu zidarsku pripomoć obrtnicima, instalaterima, nošenje izuzetno teških predmeta, pripomoć kod raznih ugradbi, te materijal za ugradbu. </t>
  </si>
  <si>
    <t>Sve ugradbe izvesti točno po propisima i na mjestu označenom po projektu, a u vezi opisa pojedine stavke. Kod stavaka, gdje je uz ugradbu označena i dobava, istu treba uključiti, a također i eventualnu izradu pojedinih elemenata, koji se izvode na gradilištu i ugrađuju montažno.</t>
  </si>
  <si>
    <t>Prilikom izvođenja, utvrđivanja kvalitete izvedbe i obračuna vrijede uvjeti iz knjižice SB  "Soboslikarsko-ličilački radovi" izdanje R. Hrvatske.</t>
  </si>
  <si>
    <t>Svi premazi izvode se najmanje s tri premazivanja i to: osnovnim ili podložnim slojem, zaštitnim premazom i završnim premazom, ako to u troškovniku nije drugačije označeno. Svako od tih premazivanja mora biti čvrsto povezano za podlogu na koju se nanosi.</t>
  </si>
  <si>
    <t xml:space="preserve">Betonske površine zidova, stropova, podova, obradit će se prema potrebi gletafiksom, a zatim bojiti premazom betonplastike. </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</si>
  <si>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neuredne podloge ne može se izvoditi rad dok se podloge ne urede. Predviđa se da se svi stropovi i zidovi koji budu bojeni prethodno obrade glet masom i potpuno zaglade, a zatim da ih se boji bojom za unutarnje radove.</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</si>
  <si>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</si>
  <si>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Izvedeni rad i upotrebljeni materijal mora u svemu (vrsti, boji i kvaliteti) biti jednak uzorku, što ga odabere projektant od najmanje 5 uzoraka, koje proizvođač izrađuje bez naplete. Materijal za izvedbu soboslikarskih-ličilačkih radova je naveden u stavkama troškovnika.</t>
  </si>
  <si>
    <t>Ukoliko opis neke od vrste dovodi do sumnje u način izvedbe, izvođač treba pravovremeno tražiti objašnjenje od projektanta.</t>
  </si>
  <si>
    <t>Pravilnik o tehničkim mjerama i uvjetima za završne radove u građevinarstvu,</t>
  </si>
  <si>
    <t xml:space="preserve">Sve radove treba izvoditi po izvedbenim nacrtima, opisima radova u troškovniku, te uputama projektanta i nadzornog organa. Sav upotrebljeni materijal treba zadovoljavati postojeće uzance i propise, a posebno: </t>
  </si>
  <si>
    <t>SOBOSLIKARSKO-LIČILAČKI RADOVI</t>
  </si>
  <si>
    <t>- Obračun pojedinih stavaka troškovnika kako je predviđeno u opisu pojedine stavke troškovnika.</t>
  </si>
  <si>
    <t>-  Mjere iz troškovnika i projekta obavezno kontrolirati u naravi prije izvedbe.</t>
  </si>
  <si>
    <t>- Izvođač radova prije izvedbe predlaže detalj konstrukcije (radioničke nacrte) i način ugradbe i daje na uvid i odobrenje projektantu ili nadzornom inženjeru, zatim mora dobiti i od projektanta pismeno odobrenje za izvedbu i ugradbu istog. Nakon izrade izvedbenih projekata, projektant zadržava pravo izmjene stavki zbog usklađenja sa projektom bez naknade u cijeni za izvođača radova.</t>
  </si>
  <si>
    <t>Napomena:</t>
  </si>
  <si>
    <t xml:space="preserve">Cijena radova treba obuhvaćati kompletan rad. </t>
  </si>
  <si>
    <t>Ukoliko pojedinom stavkom nije drugačije propisano, ugradba će se izvesti upucavanjem na dozvoljenom broju mjesta, te će se smatrati da je sav materijal i rad za ovakav način ugradbe uračunat u jediničnu cijenu. Okov po izboru projektanta.</t>
  </si>
  <si>
    <t>U jediničnoj cijeni uključena je nabava materijala, izrada u radionici, sav unutarnji i vanjski transport do mjesta ugradbe, te ugradba i dotjerivanje do besprijekornog funkcioniranja svih pokretnih dijeloova. Također je u jediničnoj cijeni uključena izrada prototipa, ukoliko se radi o elementima koji treba da se izvedu u većem broju. Zatim izrada, upasivanje i provizorno pričvršćenje na mjestima uz zidove i stropove, obostrano pričvršćenje oko čeličnih elemenata, brtvljenje svih spojeva sa drugim elementima trajno elastičnim kitom i dr. Svi elementi moraju biti zaštičeni anikorozivnim premazom i to: priprema podloge, miniziranje, ličenje uljenom bojom, u tonu i po izboru projektanta.</t>
  </si>
  <si>
    <t>Svi spojevi trebaju biti  vareni, obrađeni odnosno nitani prema propisu za te vrste radova. Upotrijebiti se mora točno odgovarajući profil i debljina lima.</t>
  </si>
  <si>
    <t>Sve bravarske radove izvesti iz kvalitetnog materijala, a prema detaljima i ovom opisu.</t>
  </si>
  <si>
    <t>Prema tehničkim uvjetima za izvođenje bravarskih radova čeličnih i aluminijskih  konstrukcija - prateći radovi ( tj. svi oni radovi koji bez posebnog navođenja spadaju u bravarske radove i obavezni su za izvođenje).</t>
  </si>
  <si>
    <t>Jedinična cijena stavke ovog troškovnika pored opisanih radova svake stavke i ovih uvjeta treba obuhvatiti i sve prateće radove koji se neće posebno  naplačivati.</t>
  </si>
  <si>
    <t>Pravilnik o zaštiti na radu u građevinarstvu Sl. list br.42 od 16.10.1968.</t>
  </si>
  <si>
    <t>Tehničkih uvjeta za izvođenje radova na antikorozivnoj zaštiti.</t>
  </si>
  <si>
    <t>Tehničkim uvjetima za izvođenje bravarskih radova,čeličnih i aluminijskih konstrukcija.</t>
  </si>
  <si>
    <t>Pravilnik o tehničkim mjerama i uvjetima za završne radove u građevinarstvu 49/70.</t>
  </si>
  <si>
    <t>Prilikom izrade dotičnih radova ovog troškovnika izvođač mora u potpunosti zadovoljiti uvjetima opisa pojedine stavke troškovnika, kao i propise propisane Sl. listom:</t>
  </si>
  <si>
    <t>Specijalno složeni profili od aluminijskih</t>
  </si>
  <si>
    <t>Ravnokraki ugaonici od aluminija i</t>
  </si>
  <si>
    <t>Profil šipke i žica od aluminijskih legura</t>
  </si>
  <si>
    <t>Čelične cijevi bez šava tehnički uvjeti</t>
  </si>
  <si>
    <t>Vučeni čelici tehnički propisi  za</t>
  </si>
  <si>
    <t>Čelični ravnokraki ugaonici sa zaobljenim</t>
  </si>
  <si>
    <t>- popravci štete na vlastitim i drugim radovima nastali zbog nepažnje,</t>
  </si>
  <si>
    <t>- čišćenje po završrnom  radu, s odvozom vtpadaka na gradsku deponiju,</t>
  </si>
  <si>
    <t xml:space="preserve">- sav sitni i spojni materijal i naknada za alat i strojeve. </t>
  </si>
  <si>
    <t>- ličenje i bojenje sa svim predradnjama,</t>
  </si>
  <si>
    <t>- okov i spojna sredstva,</t>
  </si>
  <si>
    <t>- ostakljenje,</t>
  </si>
  <si>
    <t>- sav vanjski i unutarnji, vertikalni i horizontalni transport,</t>
  </si>
  <si>
    <t>- izrada i ugradnja stolarskih elemenata,</t>
  </si>
  <si>
    <t>U cijenu pojedine stolarske stavke ulazi:</t>
  </si>
  <si>
    <t>Obrada stolarskih stavaka:</t>
  </si>
  <si>
    <t>- Norme :</t>
  </si>
  <si>
    <t>- Tehnički uvjeti za izvođenje stolarskih radova</t>
  </si>
  <si>
    <t>- Pravilnik o tehničkim mjerama i uvjetima za završne radove u građevinarstvu,</t>
  </si>
  <si>
    <t>- Pravilnik o zaštiti na radu u građevinarstvu,</t>
  </si>
  <si>
    <t>Prilikom izvedbe stolarskih radova treba se u svemu pridržavati slijedećih propisa i normi:</t>
  </si>
  <si>
    <t>Sav upotrebljeni materijal i finalni građevinski proizvodi moraju odgovarati postojećim tehničkim propisima i normama.</t>
  </si>
  <si>
    <t>popravak štete učinjene na svojim ili tuđim radovima pri radu iz nepažnje.</t>
  </si>
  <si>
    <t>sav potreban rad</t>
  </si>
  <si>
    <t>sav potreban materijal; kamene ploče, ljepilo, metalne sponke i td.</t>
  </si>
  <si>
    <t>kontrola i uzimanje mjera na objektu</t>
  </si>
  <si>
    <t>donošenje uzoraka na uvid</t>
  </si>
  <si>
    <t>Jedinična cijena mora sadržavati:</t>
  </si>
  <si>
    <t>Navedene količine u opisu radova nisu obavezne, već ih projektant može naknadno smanjiti ili povećati. Obračun će se vršiti prema stvarno izvedenim radovima i količinama. Opločenja podova i oblaganje zidova obračunat će se po m² razvijene površine opločenja, dok će se izvođenje sokla, klupčica i sl. obračunati po m², m¹ ili komadu.</t>
  </si>
  <si>
    <t>Sve kamene ploče trebaju biti I klase, iste boje, te posve ravne i ne smiju imati pukotine na površini. Ploče koje su okrhnute ili nepravilno brušene neće se preuzeti, a ukoliko ih izvođač ugradi morati će ih na vlastiti trošak izmjeniti.</t>
  </si>
  <si>
    <t>Plohe gotovog poda ili zida moraju biti potpuno ravne, kontrola libelom u svim smjerovima.</t>
  </si>
  <si>
    <t>Kod polaganja kamenih ploča na pod ljepljenjem prethodno treba provjeriti ravninu poda. Kod odstupanja veæih od 0,5 cm potrebno je izvesti sloj za izravnanje posebnom masom za izravnanje, a što će se utvrditi pregledom i upisom u građevinski dnevnik od strane nadzornog inženjera. Nakon završenog polaganja ploča izvršiti fugiranje masom za fugiranje u boji po izboru projektanta, ukoliko su ploče položene s otvorenom reškom.</t>
  </si>
  <si>
    <t>Kamene ploče treba brusiti nakon rezanja i polagati ih reška na rešku, sa ili bez otvorene reške. Ako se u pojedinoj stavci traži otvorena reška treba je izvesti uredno i u širini koja se u stavci traži.</t>
  </si>
  <si>
    <t>Prije polaganja kamena potrebno je pripremiti podlogu, tj. očistiti od prašine i masnoća. Ukoliko se kamen polaže ljepljenjem treba prema uputstvu proizvođača ljepila pripremiti smjesu, a zatim je nanositi na podlogu prvo ravnom, onda nazubljenom lopaticom kako bi se dobila točna optimalna debljina sloja ljepila. Kamenu ploču utisnuti u ljepilo.</t>
  </si>
  <si>
    <t>Izvođač kamenarskih radova koji izvodi opločenje na gotovu betonsku podlogu ili gotovi zid, mora prije početka radova podlogu pregledati i sve primjedbe saopćiti nadzornom inženjeru kako bi se eventualni nedostaci mogli na vrijeme odstraniti. Nikakav naknadni prigovor neće se uzeti u obzir, već će izvođač kamenarskih radova sve popravke morati izvršiti o svom trošku.</t>
  </si>
  <si>
    <t>Prije početka radova izvođač je dužan donijeti uzorke kamena na odobrenje projektantu.</t>
  </si>
  <si>
    <t>Zabranjen je rad koji ne odgovara propisima i pravilima dobrog zanata, te je izvođač dužan bez prigovora i odštete odstraniti sve što bi bilo neispravno izvedeno.</t>
  </si>
  <si>
    <t>Kamenarske radove izvesti iz najboljeg materijala, solidno i precizno, a kod izvedbe treba se u potpunosti pridržavati troškovnika, nacrta i pravila dobrog zanata.</t>
  </si>
  <si>
    <t>Opločnje kamenom vršiti tamo gdje je to po projektu predviđeno, a prema opisu stavke izvršiti polaganje u pijesku, cementnom mortu, ljepljenjem, pomoću metalnih sponki ili na neki drugi način. Izvoditelj se mora pridržavati važećih propisa i standarda te tehničkih uvjeta za izvođenje kamenorezačkih radova.</t>
  </si>
  <si>
    <t>Ovi opći uvjeti se mijenjaju ili dopunjuju opisom pojedine stavke troškovnika.</t>
  </si>
  <si>
    <t>keramičku obradu raznih kutija i sl. elektr. instalacije na površinama koje se obrađuju.</t>
  </si>
  <si>
    <t>popravak štete učinjene nepažnjom pri radu na svojim ili tuđim radovima,</t>
  </si>
  <si>
    <t>poduzimanje mjera po HTZ i drugim postojećim propisima,</t>
  </si>
  <si>
    <t>popravak manjih oštećenja i nečistoća na podlozi,</t>
  </si>
  <si>
    <t>odvoz otpadaka i šute nakon izvedenih radova,</t>
  </si>
  <si>
    <t>čišćenje izrađenih površina,</t>
  </si>
  <si>
    <t>zaštitu izvedenih radova,</t>
  </si>
  <si>
    <t>davanje traženih uzoraka,</t>
  </si>
  <si>
    <t>dovođenje struje, vode i plina od priključka na gradilištu do mjesta korištenja,</t>
  </si>
  <si>
    <t>transportne troškove materijala,</t>
  </si>
  <si>
    <t>sav potreban rad uključivo alat i mašine,</t>
  </si>
  <si>
    <t>sav potreban materijal uključivo vezni,</t>
  </si>
  <si>
    <t>uzimanje mjera na gradnji,</t>
  </si>
  <si>
    <t>Jedinična cijena treba sadržavati:</t>
  </si>
  <si>
    <t>Ako koja stavka nije izvođaču jasna, mora prije predaje ponude tražiti objašnjenje od projektanta. Eventualne izmjene materijala, te način izvedbe tokom gradnje mora se izvršiti isključivo pismenim putem dogovorom s projektantom i nadzornim inženjerom. Sve više radnje koje neće biti na taj način utvrđene, neće se priznati u obračun.</t>
  </si>
  <si>
    <t>Pločice</t>
  </si>
  <si>
    <t>Materijali za izradu moraju zadovoljavati odgovarajuće propise i standarde:</t>
  </si>
  <si>
    <t>U jediničnu cijenu ulazi:</t>
  </si>
  <si>
    <t>Za učvršćenje tereta za GK konstrukciju treba primijeniti specijalna pričvrsna sredstva, te se pridržavati uputa o maximalnom opterećenju.</t>
  </si>
  <si>
    <t>Montirane zidne ili stropne ploče treba po montaži očistiti od eventualnih nečistoća suhim postupkom. Eventualna manja oštećenja može se otkloniti kitanjem, a kod većih je potrebno zamijeniti ploču.</t>
  </si>
  <si>
    <t>S polaganjem se može započeti tek nakon što su završeni svi radovi žbukanja , izrade estriha i sl., te su dovoljno suhi, nakon ugradnje prozora, montaže svih instalacija koje dolaze unutar stropa. Zimi se za montažu mora grijati prostor, a ljeti treba osigurati prozračivanje.</t>
  </si>
  <si>
    <t>Strop mora biti potpuno ravan i ne smiju se vidjeti spojevi ploča. Spoj sa zidom ili s vertikalnim plohama stropa mora biti zapunjen masom za reške.</t>
  </si>
  <si>
    <t>Cijelu površinu treba završno pregletati specijalnom glet masom.</t>
  </si>
  <si>
    <t>Spojevi ploča, s bandažiranjem ili bez bandažiranja, se moraju zapuniti specijalnim punilom prema preporuci proizvođača. Kod dvostrukog oblaganja stropa potrebno je obraditi i spojeve prvog sloja ploča.</t>
  </si>
  <si>
    <t>Spoj sa zidom izvodi se UD profilima. Učvršćenje izvesti pogodnim sredstvima ovisno o materijalu zida.</t>
  </si>
  <si>
    <t>Spušteni stropovi od glatkih gipskartonskih ploča:</t>
  </si>
  <si>
    <t>Svi materijali za spuštene stropove moraju biti prvoklasni, moraju odgovarati važećim standardima, te moraju posjedovati ateste, a moraju se izvoditi prema uputama proizvođača elemenata od kojih se radovi izvode.</t>
  </si>
  <si>
    <t>SPUŠTENI STROPOVI</t>
  </si>
  <si>
    <t>Nakon montaže, spojeve zapuniti punjačem rešaka i zagladiti lopaticom. Rezani rubovi GK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</si>
  <si>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 xml:space="preserve">Na podkonstrukciju se obostrano pričvršćuju gipskartonske ploče, prema opisu u stavki, pomoću vijaka za brzu ugradnju. </t>
  </si>
  <si>
    <t>MONTAŽNI ZIDOVI I ZIDNE OBLOGE</t>
  </si>
  <si>
    <t>Svi materijali za pregradne stijene moraju biti prvoklasni, moraju odgovarati važećim standardima, te moraju posjedovati ateste, a moraju se izvoditi prema uputama proizvođača elemenata od kojih se radovi izvode.</t>
  </si>
  <si>
    <t>GIPSKARTONSKI I SUHOMONTAŽNI RADOVI</t>
  </si>
  <si>
    <t>Ovi opći uvjeti mijenjaju se ili nadopunjuju opisom pojedine stavke troškovnika.</t>
  </si>
  <si>
    <t>dobava i polaganje podložne ljepenke.</t>
  </si>
  <si>
    <t>čišćenje i miniziranje željeznih dijelova,</t>
  </si>
  <si>
    <t>dobava i ugradba pakni odnosno ugradba limarije upucavanjem,</t>
  </si>
  <si>
    <t>ugradba u ziđe i slično, obujmica, slivnika i sl.</t>
  </si>
  <si>
    <t>označavanje mjesta za štemanje,</t>
  </si>
  <si>
    <t xml:space="preserve">korištenje skele do 2 m visine te kuke, užadi, ljestvi, </t>
  </si>
  <si>
    <t>zaštita izvedenih radova do primopredaje,</t>
  </si>
  <si>
    <t>transport materijala na gradilište, uskladištenje te doprema na mjesto ugradbe,</t>
  </si>
  <si>
    <t>dovođenje plina, struje i vode od priključaka na gradilištu do mjesta upotrebe,</t>
  </si>
  <si>
    <t>sav rad na gradnji u radionici,</t>
  </si>
  <si>
    <t>sav materijal, uključivo pomoćni,</t>
  </si>
  <si>
    <t>uzimanje mjera na gradnji za izvedbu i obračun,</t>
  </si>
  <si>
    <t>Ispod svih opšava treba položiti sloj krovne ljepenke. Izvođač je prije izrade limarije dužan uzeti sve izmjere u naravi, a također je dužan prije početka montaže ispitati sve dijelove, gdje se imaju izvesti limarski radovi, te na eventualnu neispravnost istih upozoriti nadzornog organa, jer će se u protivnom naknadni popravci izvršiti na račun limarskih radova. Način izvedbe i ugradbe, te obračun u svemu prema postojećim normama za izvođenje završnih radova u građevinarstvu TU-XVII.</t>
  </si>
  <si>
    <t>Ako je opis koje stavke izvođaču nejasan, treba pravovremeno prije predaje ponude tražiti objašnjenje od projektanta. Eventualne izmjene materijala, te način izvedbe tokom gradnje moraju se izvršiti isključivo pismenim dogovorom s projektantom i nadzornim inženjerom. Sve više radnje koje neće biti na taj način utvrđene neće se priznati u obračun.</t>
  </si>
  <si>
    <t>Svi ostali materijali, koji nisu obuhvaćeni standardima, moraju imati ateste od za to ovlaštenih organizacija.</t>
  </si>
  <si>
    <t>Sve limarske radove izvesti točno prema opisu u troškovniku, tamo gdje je to projektom predviđeno. Materijali moraju zadovoljavati odgovarajuće propise i standarde:</t>
  </si>
  <si>
    <t xml:space="preserve">KROVOPOKRIVAČKI I LIMARSKI RADOVI </t>
  </si>
  <si>
    <t>-          Nosive skele obračunavaju se po m³ zapremnine skele, mjereno po vanjskim konturama skele.</t>
  </si>
  <si>
    <t>-          Fasadne skele obračunavaju se po m² vertikalne projekcije skele mjereno po vanjskom rubu i 1 m¢ nad najvišom površinom.</t>
  </si>
  <si>
    <t>-          Zaštitne oplate na skelama obračunavaju se po m²  razvijene površine oplate.</t>
  </si>
  <si>
    <t>-          Prilaz na skele obračunava se po m² mjereno po visini.</t>
  </si>
  <si>
    <t>-          Lake pokretne, lake nepokretne i konzolne skele obračunavaju se po m² horizontalne projekcije skele.</t>
  </si>
  <si>
    <t>NAČIN OBRAČUNA</t>
  </si>
  <si>
    <t>Izvedba svih pripremnih i pomoćnih radova na izradi skele kao: primjena odredaba važećih propisa zaštite na radu, uzimanje mjera na gradilištu, pregled prije ugradbe.</t>
  </si>
  <si>
    <t>Prijenos svega potrebnog materijala (drvene građe, željeznih bešavnih cijevi, spojnih sredstava) od deponija do mjesta izrade skele, skidanje skele sa spuštanjem materijala. Čišćenje materijala, vađenje čavala, prijenos na deponiju i sortiranje.</t>
  </si>
  <si>
    <t>Izrada skela prema opisu i pojedinim stavkama s izradom radnih podova, zaštitnih ograda (ako u pojedinim stavkama nije drugačije određeno), sidrenjem, podupiranjem i ukrućenjem skele.</t>
  </si>
  <si>
    <t>OPIS RADA</t>
  </si>
  <si>
    <t>Pod nosivim skelama podrazumjevaju se skele izrađene sa svrhom da podnesu opterećenja oplate kod betonskih i armirano-betonskih radova, zidanih svodova i sličnih konstrukcija ili radi pridržavanja teških elemenata kod montaže i slično.</t>
  </si>
  <si>
    <t>Odgovorna osoba dužna je prije upotrebe, jednom mjesečno u toku upotrebe i nakon dužeg prekida rada izvršiti pregled skele.</t>
  </si>
  <si>
    <t>Skele moraju biti izvedene tako da se mogu skinuti lako, bez potresa i oštećenja konstrukcije koju podupiru ili uz koju su izvedene.</t>
  </si>
  <si>
    <t xml:space="preserve">Materijal za izradu skela mora biti potpuno ispravan. Odgovorna osoba dužna je izvršiti pregled materijala prije ugradbe. Skele moraju biti izvedene po mjerama i na način označen u statičkom računu i crtežima za skele. Izvedene skele moraju biti sposobne podnijeti  predviđeno opterećenje, moraju biti stabilne, otporne i ukrućene da se ne bi izvile, povile, prevrnule ili popustile u ma kom pravcu. </t>
  </si>
  <si>
    <t>OPĆI  UVJETI</t>
  </si>
  <si>
    <t>SKELE</t>
  </si>
  <si>
    <t>Ovi uvjeti mijenjaju se ili dopunjuju pojedinim stavkama troškovnika.</t>
  </si>
  <si>
    <t>Obračun radova vrši se po m² površine.</t>
  </si>
  <si>
    <t>Prije ugradnje izolacijskih materijala potrebno je ispitati ili dokazati atestom vrijednosti koeficijanata provodljivosti topline i difuznog otpora za sve materijale koji su korišteni u proračunima prolaza topline i otpora difuziji vodene pare, na osnovu podataka danih u U.J5.600. U slučaju potrebe zamjene bilo kojeg predviđenog materijala nekim drugim, treba tražiti uz potrebne ateste suglasnost projektanta.</t>
  </si>
  <si>
    <t xml:space="preserve">Termoizolacija se izvodi od materijala koji imaju osobine da slabo provode toplinu (proračunom je određena vrijednost toplinske izolacije). Izvode se prema opisu troškovnika, kvalitetno i prema HRN-a, te tehničkim propisima  za toplinsku i zvučnu izolaciju. </t>
  </si>
  <si>
    <t>b) Termoizolacija</t>
  </si>
  <si>
    <t>Za atestirane detalje proizvođača nije potrebna suglasnost projektanta. Ovo se ne odnosi na posebne detalje koji su projektom već definirani.</t>
  </si>
  <si>
    <t>Prije montaže na gradilištu, izvođač je dužan izgraditi razradu detalja izrade (ugradbe) pridržavajući se pravila dobrog zanata i uvažavajući klimatske uvjete, te dati ih na ovjeru projektantu i nadzoru.</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</si>
  <si>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</si>
  <si>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Ukoliko se traži stavkom troškovnika materijal koji nije obuhvaćen propisima, ima se u svemu izvesti prema uputama proizvođača, te garancijom i atestima za to ovlaštenih ustanova (IGH ili sl.).</t>
  </si>
  <si>
    <t>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t>
  </si>
  <si>
    <t>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</si>
  <si>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 xml:space="preserve">čišćenje prostorija po završenom radu sa odnosom šute, </t>
  </si>
  <si>
    <t>kvašenje i pačokiranje površine, gdje je to po gornjem opisu potrebno, izrada uzoraka od fasadne žbuke,</t>
  </si>
  <si>
    <t>svu potrebnu skelu, bez obzira na vrstu i visinu,</t>
  </si>
  <si>
    <t>sav potreban rad uključujući prenose, alat i mašine, sav poteban materijal,</t>
  </si>
  <si>
    <t>Jedinična cijena kod žbukanja odnosno obrade fasade treba sadržavati:</t>
  </si>
  <si>
    <t>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t>
  </si>
  <si>
    <t>Žbukanje</t>
  </si>
  <si>
    <t>čišćenje prostorija i zidnih površina po završetku zidanja, žbuke sa odvozom otpada,</t>
  </si>
  <si>
    <t>zaštita zidova od utjecaja vrućine, hladnoće, atmosferskih nepogoda,</t>
  </si>
  <si>
    <t>potrebna oplata za zidarske svodove,</t>
  </si>
  <si>
    <t>svu potrebnu skelu, bez obzira na visinu i vrstu sa prolazima,</t>
  </si>
  <si>
    <t>sav materijal, uključivo vezni,</t>
  </si>
  <si>
    <t>sav rad, uključivo prijenos, alat i mašine,</t>
  </si>
  <si>
    <t>Jedinična cijena zidarskih radova mora sadržavati:</t>
  </si>
  <si>
    <t>Sav materijal upotrebljen za zidarske radove mora odgovarati postojećim propisima i standardima.</t>
  </si>
  <si>
    <t>Zidarske radove izvesti u svemu prema troškovniku. Ako koja stavka nije izvođaču jasna, mora prije ponude tražiti objašnjenje od projektanta. Eventualne izmjene materijala, te način izvedbe tokom gradnje mora se izvršiti isključivo pismenim dogovorom s projektantom i nadzornim organom.</t>
  </si>
  <si>
    <t xml:space="preserve">d. Nadzorni inženjer neposredno prije početka betoniranja mora: 
d.1. provjeriti postoji li isprava o sukladnosti za čelik zaarmiranje, odnosno za armaturu i jesu li iskazana svojstva sukladna zahtjevima iz projekta betonske konstrukcije,
d.2. provjeriti je li armatura izrađena, postavljena i povezana u skladu s projektom betonske konstrukcije  te u skladu s Prilozima »B« te dokumentirati nalaze svih provedenih provjera zapisom u građevinski dnevnik.
</t>
  </si>
  <si>
    <t xml:space="preserve">
ARMATURA I UGRADNJA ARMATURE
</t>
  </si>
  <si>
    <t xml:space="preserve">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m³, a za marke 20 i više na svakih 50 m³ betona.)
</t>
  </si>
  <si>
    <t xml:space="preserve">Skele i oplate, uključujući njihove potpore i temelje, treba projektirati i konstruirati tako da su: 
• otporne na svako djelovanje kojem su izložene tijekom izvedbe,
• dovoljno čvrste da osiguraju zadovoljenje tolerancija uvjetovanih za konstrukciju i spriječe 
oštećivanje konstrukcije.
• oblik, funkcioniranje, izgled i trajnost stalnih radova ne smiju biti ugroženi ni oštećeni svojstvima skela i oplate te njihovim uklanjanjem.
• skele i oplate moraju zadovoljavati mjerodavne hrvatske i europske norme. </t>
  </si>
  <si>
    <t xml:space="preserve">
SKELE I OPLATE
</t>
  </si>
  <si>
    <t>Voda:</t>
  </si>
  <si>
    <t>Kameni agregat:</t>
  </si>
  <si>
    <t xml:space="preserve">Za izradu betona predviđa se prirodno granulirani šljunak ili drobljeni agregat. Kameni agregat mora biti dovoljno čvrst i postojan, ne smije sadržavati zemljanih i organskih sastojaka, niti drugih primjesa štetnih za beton i armaturu.
</t>
  </si>
  <si>
    <t>Cement:</t>
  </si>
  <si>
    <t>MATERIJAL ZA IZRADU SVJEŽEG BETONA I SVJEŽI BETON</t>
  </si>
  <si>
    <t xml:space="preserve">
BETON
</t>
  </si>
  <si>
    <t>- PRIMJENJU SE I NA:</t>
  </si>
  <si>
    <t>BETONSKI RADOVI</t>
  </si>
  <si>
    <t xml:space="preserve">Prije početka gradnje zemljište se mora očistiti od raslinja, smeća i otpadaka. 
Tlo na mjestu građenja potrebno je isplanirati i iskolčiti. Prilikom iskopa izvođač je dužan obavijestiti geomehaničara koji mora izvršiti kontrolu svojstava tla i napraviti kontrolu statičkog proračuna. 
Potrebno je napraviti i kontrolu geometrije i kvalitete gradiva postojeće temeljne konstrukcije. Ako se ustvrdi da geometrija odstupa od pretpostavki potrebno je napraviti dodatnu kontrolu statičkog proračuna.
Sve iskope potrebno je izvesti po projektu s bočnim odsijecanjem i zaštitom bočnih strana kako ne bi došlo do urušavanja zemljišta prilikom njihova betoniranja. Sve radove, kontrolu i potvrdu parametara izvođač, geomehaničar i nadzorni inženjer su dužni upisati u građevinski dnevnik. Kod zatrpavanja i nasipanja prostora  oko temelja do nivoa tla potrebno je nasipavati i nabijati u slojevima po 30 cm. 
Na kraju je potrebno obaviti planiranje zemljišta, zatrpavanje svih jama i uklanjanje svega nepotrebnog s gradilišta.
</t>
  </si>
  <si>
    <t>ZEMLJANI RADOVI</t>
  </si>
  <si>
    <t>Sve navedeno važi za obrtničke i instalaterske radove s tim, što izvođač graditeljskih radova prima kao naknadu određeni postotak na ime pokrića režijskih i manipulativnih troškova na fakturne iznose, a što se ima regulirati ugovorom.</t>
  </si>
  <si>
    <t>uređenje gradilišta po završetku rada, sa otklanjanjem svih otpadaka, šute, ostataka građevnog materijala, inventara, pomoćnih objekata itd.</t>
  </si>
  <si>
    <t xml:space="preserve">barake za smještaj radnika i kancelarije gradilišta, </t>
  </si>
  <si>
    <t xml:space="preserve">sva ispitivanja materijala, </t>
  </si>
  <si>
    <t>najamne troškove za posuđenu mehanizaciju, koju izvođač sam ne posjeduje, a potrebna mu je pri izvođenju rada,</t>
  </si>
  <si>
    <t>kompletnu režiju gradilišta, uključujući dizalice, sitnu mehanizaciju i slično,</t>
  </si>
  <si>
    <t>Na jediničnu cijenu radne snage izvođač ima pravo zaračunati faktor prema postojećim privrednim instrumentima na osnovu zakonskih propisa. Povrh toga izvođač ima faktorom obuhvatiti i slijedeće radove, koji se neće zasebno platiti, kao naknadni rad, i to:</t>
  </si>
  <si>
    <t>FAKTORI</t>
  </si>
  <si>
    <t>Ukoliko nije u pojedinoj stavci dat način obračuna radova, treba se u svemu pridržavati prosječnih normi u građevinarstvu.</t>
  </si>
  <si>
    <t>IZMJERE</t>
  </si>
  <si>
    <t xml:space="preserve">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Kod zemljanih radova u jediničnu cijenu ulaze razupore, te mostovi za prebacivanje iskopa većih dubina. Ujedno su tu uključeni i prilazi, te mostovi za betoniranje konstrukcije i slično. </t>
  </si>
  <si>
    <t xml:space="preserve">U kalkulaciji rada treba uključiti sav rad, kako glavni, tako i pomoćni, te sav unutarnji transport. Ujedno treba uključiti sav rad oko zaštite gotovih konstrukcija i dijelova objekta od štetnog utjecaja vrućine, hladnoće i slično. </t>
  </si>
  <si>
    <t>RAD</t>
  </si>
  <si>
    <t>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</si>
  <si>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MATERIJAL</t>
  </si>
  <si>
    <t>Izvođač je dužan bez posebne naplate osigurati investitoru i projektantu potrebnu pomoć kod obilaska gradilišta i nadzora, uzimanju uzoraka i sl., potrebnim pomagalima i ljudima,</t>
  </si>
  <si>
    <t>Sve otpadne materijale  (šuta, lomovi, mort, ambalaža i sl.) treba odmah odvesti. Troškove treba ukalkulirati u režiju i faktor. Ukoliko se isti neće izvršavati  investitor ima pravo čišćenja i odvoz otpada povjeriti drugome, a na teret izvođača radova,</t>
  </si>
  <si>
    <t>Sve materijale izvođač mora redovito i pravovremeno dobaviti da ne dođe do bilo kakvog zastoja gradnje,</t>
  </si>
  <si>
    <t>Izvođač je dužan gradilište sa svim prostorijama i cijelim inventarom redovito održavati i čistiti,</t>
  </si>
  <si>
    <t>Uređenje gradilišta dužan je izvođač izvesti prema shemi organizacije gradilišta koju je obavezan dostaviti uz ponudu. U organizaciji gradilišta izvođač je dužan uz ostalo posebno predvidjeti:</t>
  </si>
  <si>
    <t>UREĐENJE GRADILIŠTA</t>
  </si>
  <si>
    <t>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</si>
  <si>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t>
  </si>
  <si>
    <t>OPĆI  UVJETI ZA IZVOĐENJE GRAĐEVINSKIH RADOVA, PRIPREMNIH RADOVA,  UREĐENJE  GRADILIŠTA   I   POMOĆNIH  RADOVA</t>
  </si>
  <si>
    <t>PRIPREMI RADOVI</t>
  </si>
  <si>
    <t>GRAĐEVINSKO-OBRTNIČKI RADOVI</t>
  </si>
  <si>
    <t>Svi radovi moraju biti izvedeni solidno prema opisu, izvedbenim i armaturnim nacrtima i statičkom proračunu. Sve se ovo odnosi i na radove obrtnika. Zbog toga je potrebno da izvođač  ugovara radove s obrtnicima u smislu ovih općih uvjeta.</t>
  </si>
  <si>
    <t>Prethodno provoditi ispitivanje ugrađenog materijala, vodovodne instalacije, odnosno sve u vezi s dobavljanjem potrebnih atesta (nalaza).</t>
  </si>
  <si>
    <t>Izvesti krpanje žbuke, popravak obojenih ploha, te sve popravke, oštećenja koja su nastala tokom gradnje, a trebaju se obaviti u garantnom roku.</t>
  </si>
  <si>
    <t>Provoditi čišćenje gradilišta od blata i odvođenje oborinske vode. Završni radovi, kao uklanjanje ograda i baraka te poravnanje terena.</t>
  </si>
  <si>
    <t>Pomoć obrtnicima i instalaterima, kojima treba osigurati prostoriju za smještaj alata i pohranu materijala, ustupanje radne snage za dubljenje, probijanje i bušenje, te popravak žbuke nakon završenih keramičarskih, kamenorezačkih, kamenarskih, parketarskih, stolarskih i bravarskih, a prije soboslikarsko-ličilačkih radova. Izvođač građevinskih radova dužan je obrtnicima i instalaterima dati potrebne skele za radove na visini većoj od dva metra.</t>
  </si>
  <si>
    <t>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</si>
  <si>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</si>
  <si>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t>
  </si>
  <si>
    <t>UVJETI  IZGRADNJE</t>
  </si>
  <si>
    <t>3.</t>
  </si>
  <si>
    <t>kg</t>
  </si>
  <si>
    <t>2.</t>
  </si>
  <si>
    <t>OPĆI UVJETI VODOVOD I ODVODNJA</t>
  </si>
  <si>
    <t>Općenito</t>
  </si>
  <si>
    <t>Opis i crteži</t>
  </si>
  <si>
    <t>Opisani radovi ukazuju na crteže instalacija vodovoda i kanalizacije. Crteži koje je potrebno nanovo nadomjestiti (i korigirani crteži), potrebno je odmah promijeniti. Moguća neslaganja između crteža i opisa potrebno je odmah dojaviti voditelju gradilišta. Voditelj će nakon istrage i provjere dotičnog slučaja, donijeti u suradnji s nadzornim inženjerom i projektantom potrebnu odluku.</t>
  </si>
  <si>
    <t>Za moguće slučajeve dvojbe:</t>
  </si>
  <si>
    <t>Crteži novijeg datuma vrijede pred onima sa starijim datumom. Crteži u većem mjerilu pred onima manjeg mjerila.</t>
  </si>
  <si>
    <t>Prethodna provjera mjesta izvedbe</t>
  </si>
  <si>
    <t>Ponuditelj je obvezan upoznati se s mjestom izvedbe prije no što se preda cijena. Mora procijeniti sve dodatne radove potrebne za izvedbu. Osim toga, potrebno je ukalkulirati sve potrebne pomoćne materijale i komponente koje su potrebne, kako bi se izveo funkcionalni objekt.</t>
  </si>
  <si>
    <t>4.</t>
  </si>
  <si>
    <t>Kontrola usklađenosti tehničke dokumentacije</t>
  </si>
  <si>
    <t>Izvođač  instalacija vodovoda i kanalizacijeje obvezan prekontrolirati vlastitu dokumentaciju, te dati nadzornom inženjeru eventualne primjedbe. Izvođač mora provjeriti mogućnost ugradnje opreme.</t>
  </si>
  <si>
    <t>5.</t>
  </si>
  <si>
    <t>Tehnička kontrola</t>
  </si>
  <si>
    <t>Izvođač instalacija vodovoda i kanalizacije je obvezan prekontrolirati crteže otvora i konstrukcije. Svojim odobrenjem odgovoran je za to da su oni usaglašeni sa zahtjevima izvođača navedenih instalacija vodovoda.</t>
  </si>
  <si>
    <t>6.</t>
  </si>
  <si>
    <t>Zahtjevi glede materijala</t>
  </si>
  <si>
    <t>Oprema i materijal moraju biti prilagođeni podlogama, propisanog tipa i zaštite.</t>
  </si>
  <si>
    <t>Oprema i materijal moraju biti novi, neoštećeni i bez nedostataka.</t>
  </si>
  <si>
    <t>Oprema izložena koroziji mora biti u odgovarajućoj antikorozivnoj zaštiti.</t>
  </si>
  <si>
    <t>Oprema i materijal mora biti odgovarajuće transportiran i skladišten prema preporuci proizvođača. Osim toga mora biti čuvan i označen tako da ne može doći do zamjene.</t>
  </si>
  <si>
    <t>Zahtjev glede izvedbe</t>
  </si>
  <si>
    <t>Gdje postoji sumnja o smještaju ili izvedbi u svezi s montažom, izvođač radova mora se konzultirati s nadzornim inženjerom. Sve instalacije izvesti u duhu struke.</t>
  </si>
  <si>
    <t>Zahtjev glede gotovih instalacija i ugrađene armature</t>
  </si>
  <si>
    <t>Instalacije i armaturu je potrebno izvesti sukladno projektiranom rješenju, zakonu, propisima i važećim Normama koje vrijede za navedene instalacije. Izvođač radova se obvezuje da će upoznati važeće norme i ostale pozitivne zakonske propise.</t>
  </si>
  <si>
    <t>Radovi na saniranju</t>
  </si>
  <si>
    <t>Štete koje nastanu tijekom montaže, potrebno je popraviti, a trošak radova i materijala je obveza izvođača. Popravak je potrebno tako izvesti da odgovaraju izvornom obliku.</t>
  </si>
  <si>
    <t>Otpadni materijali</t>
  </si>
  <si>
    <t>Materijal koji nastane tijekom radova posloprimca (građevinska šuta, ambalažni materijal i ostali otpaci) mora se skupljati u spremnike za otpad od strane posloprimca. Otpad postaje vlasništvo posloprimca te ju je potrebno odvesti na deponiju.</t>
  </si>
  <si>
    <t>Kontrola i odobrenje.</t>
  </si>
  <si>
    <t>Investitoru ili njegovom predstavniku mora se osigurati neometan pristup do sve dokumentacije u crtanom i pisanom obliku koji su predmet ugovora. Potrebno je provesti kontrole, te se mogu dati napuci glede radova, bez da se time izvođaču radova oduzme odgovornost za gotovost izvedbe ili vlastite kontrole.</t>
  </si>
  <si>
    <t>Osiguranje kvalitete</t>
  </si>
  <si>
    <t>Osiguranje kvalitete za isporuku i ugradnju temelji se na vlastitoj kontroli izvođača radova. Izvođač radova mora imati sve odgovarajuće certifikate te isprave za dokaz osiguranja kvalitete svojih radova. Sva ugrađena oprema mora posjedovati odgovarajuće ateste sukladno važećim normama. Svi troškovi kontrole i osiguranja kvalitete moraju se ukalkulirati u jediničnu cijenu.</t>
  </si>
  <si>
    <t>Osnova za formiranje cijene</t>
  </si>
  <si>
    <t>Obračun radova izvršit će se prema stvarno izvršenom radu i jediničnim cijenama prihvaćene ponude izvođača. Količina izvršenog rada ne smije prijeći količinu predviđenu pojedinom stavkom troškovnika, osim ako to nadzorni inženjer Investitora ne odobri.</t>
  </si>
  <si>
    <t>Jedinične cijene pojedinih stavki troškovnika moraju sadržavati:</t>
  </si>
  <si>
    <t xml:space="preserve"> - Cijenu potrebnog materijala s troškovima dopreme do skladišta na gradilištu, prijevoza i istovara, prenošenja do mjesta ugradnje, troškova skladištenja, ispitivanja kvalitete, izdavanja atesta, čuvanja itd.</t>
  </si>
  <si>
    <t xml:space="preserve">  - Cijenu izvršenja rada prema opisu stavke troškovnika, sa svim zakonskim davanjima, svim naknadama i taksama itd.</t>
  </si>
  <si>
    <t>Troškovi organizacije gradilišta, režijskih troškova, pomoćnih objekata, uspostava prvobitnog stanja itd kao i čišćenje gradilišta u toku rada te po završetku obavljenog posla su uključeni u ugovornoj cijeni.</t>
  </si>
  <si>
    <t>Nakon usvajanja jediničnih cijena prema ponudi izvođača ne smiju se odobravati nikavi režijski sati, pomoćni radovi i slično.</t>
  </si>
  <si>
    <t>Eventualne više radnje izvan stavaka troškovnika može odobriti jedino nadzorni inženjer investitora, u okviru svojih ovlaštenja, a na temelju satnica za pojedine kategorije radnika i faktora navedenih u ponudi izvođača. Cijene materijala za takove više radnje obračunat će se prema računima, a u okvirnim iznosima unaprijed odobrenim po nadzornom inženjeru investitora.</t>
  </si>
  <si>
    <t>Količine (mjere) - napuci za obračun</t>
  </si>
  <si>
    <t>Količine se moraju navesti u stvarnoj vrijednosti ovjerene od strane nadzornog inženjera.</t>
  </si>
  <si>
    <t>Ponuđač mora sam ukalkulirati u jedinične cijene dodatak za dodatni spojni materijal, privčrsni materijal ili sl.</t>
  </si>
  <si>
    <t>Kontrola količina</t>
  </si>
  <si>
    <t>U principu mora ponuđač svoju ponudu bazirati na specificiranim količinama i uskladiti s uvjetima iz točki 13. i 14. prije potpisa ugovora ponuđač mora provjeriti dostavljene mu nacrte, opise i specifikacije, kako bi prekontrolirao i uskladio količine. Ponuđač mora pismeno potvrditi da je proveo to razmatranje, te preuzima odgovornost da su potrebni radovi i materijal usklađeni s preduvjetima za izvođenje i ispravno funkcioniranje instalacije. Eventualna odstupanja razmatraju se sa nadzornim inženjerom za radove na instalacijama vodovoda i kanalizacije, odnosno s voditeljem gradnje, a reguliranje zahtjeva se provodi na osnovi navedenih jediničnih cijena prije sklapanja ugovora.</t>
  </si>
  <si>
    <t>Probni rad</t>
  </si>
  <si>
    <t>Investitor će nakon završene kontrole, a prije preuzimanja instlacija koristiti postrojenje petnaest (15) dana.</t>
  </si>
  <si>
    <t>Građevinski radovi</t>
  </si>
  <si>
    <t xml:space="preserve">Radove treba izvesti točno prema opisu troškovnika, a u stavkama gdje nije objašnjen način rada i posebne osobine finalnog produkta izvođač je dužan pridržavati se uobičajenog načina rada, uvažavajući odredbe važećih standarda, uz obavezu izvedbe kvalitetnog proizvoda. Osim toga, izvođač je obavezan pridržavati se upute projektanta u svim pitanjima koja se odnose na izbor, obradu materijala i način izvedbe pojedinih detalja, ukoliko to nije već detaljno opisano troškovnikom, a naročito u slučajevima kada se zahtijeva izvedba van propisanih standarda. Sav materijal za izgradnju mora biti kvalitetan i mora odgovarati opisu troškovnika i postojećim građevinskim propisima. Pojedini radovi moraju sadržavati sve elemente koji određuju cijenu gotovog proizvoda, a u skladu s odredbama troškovnika. </t>
  </si>
  <si>
    <t>Ako izvođač sumnja u valjanost ili kvalitetu nekog propisanog materijala i drži da za takvu izvedbu ne bi mogao preuzeti odgovornost, dužan je o tome obavijestiti projektanta s obrazloženjem. Konačnu odluku donosi projektant u suglasnosti s nadzornim inženjerom investitora, nakon proučenog prijedloga proizvođača.</t>
  </si>
  <si>
    <t>U slučaju da opis pojedine stavke nije dovoljno jasan, mjerodavna je samo uputa i tumačenje projektanta. O tome se izvođač treba informirati već prilikom sastavljanja jedinične cijene.</t>
  </si>
  <si>
    <t>Montažni radovi</t>
  </si>
  <si>
    <t>Sav materijal za izvedbu projektiranih instalacija mora se preuzimati od izvođača komisijski i zapisnički, a popratna dokumentacija uz materijal su valjani atesti koji moraju biti uz materijal na gradilištu prije ugradnje, a bit će priloženi uz dokumentaciju kod tehničkog pregleda građevine. Materijal koji ne odgovara zahtjevanim uvjetima ne smije se preuzeti i ugraditi, već treba na trošak izvođača zamijeniti ispravnik. Utovar, prijevoz, istovar, skladištenje, te raznošenje do mjesta ugradnje mora se izvoditi tako da ne dođe ni do kakvog oštećenja prije ugradnje. Na ovo treba obratiti posebnu pažnju. Prije ugradnje cijevi, fazonskih komada, brtva, armature i ostale opreme i elemenata, treba pažljivo pregledai i kontrolirati njihovu ispravnost. Svi radovi koji prethodne montaži cjevovoda i armatura moraju biti pravovremeno izvršeni (označavanje trase i sl.).</t>
  </si>
  <si>
    <t>19. Ispitivanje sustava cjevovoda</t>
  </si>
  <si>
    <t xml:space="preserve">Izvoditelj će osigurati zadane uvjete u skladu s projektiranim zahtjevima. Ispitivanje na gradilištu uključivat će pregled i ispitivanje izvedenih instalacija i ugrađenih elemenata i opreme. </t>
  </si>
  <si>
    <t xml:space="preserve">Nakon završetka cjevovoda vodovoda, a prije izvedbe zatrpavanja ili zatvaranja svih dijelova provest će se tlačna proba. </t>
  </si>
  <si>
    <t>Nakon završetka i čišćenja cjevovoda kanalizacije, a prije izvedbe zatrpavanja ili zatvaranja svih dijelova kanalizacije provest će se proba na protočnost i nepropusnost.</t>
  </si>
  <si>
    <t xml:space="preserve">Ispitivanje instalacija izvesti u svemu prema uputama iz tehničkog opisa. Da bi se ispitivanje (koje se obavlja u prisutnosti nadzornog inženjera) moglo smatrati zadovoljvajućim i prihvatljivom, nakon popravka bilo kojeg slabijeg spoja, ili armature otkrivenih u početnom ispitivanju, mora se ponoviti do zadovoljavajućih rezultata. </t>
  </si>
  <si>
    <t>Svi izrađeni dijelovi instalacija moraju biti dostupni za pregled. O uspješno izvedenom ispitivanju sastavlja se zapisnik kojeg potpisuju izvođač radova i nadzorni inženjer. Zapisnici o ispitivanju instalacija moraju biti na gradilištu pripremljeni za tehnički pregled. Izvođač radova mora izvesti ispiranje i dezinficiranje instalacija vodovoda, a od ovlaštenog ispitivača pribaviti atest o sanitarnoj ispravnosti vode.</t>
  </si>
  <si>
    <t>Sva ponovljena ispitivanja i atesti pribavljaju se o trošku izvođača radova. Nakon u cijelosti izvedene instalacije, te pribavljenim svim atestima, instalacije se puštaju u pogon.</t>
  </si>
  <si>
    <t>Nacrti "IZVEDENOG STANJA"</t>
  </si>
  <si>
    <t xml:space="preserve">Izvoditelj će osigurati jedan kompleta nacrta izvedenog stanja u digitalnom i papirnatom obliku. Nacrt izvedenog stanja sadrži podatke o kompletnim instalacijama, uključujući dimenzije i trase cjevovoda, te podatak o lokaciji i identifikaciji instalacija koje su ugrađene u zgradu ili podzemno. Na sastavnicama će biti naveden tip dokumentacije "izvedeno stanje", naslov svakog nacrta, dok će format, uključujući i naziv gradilišta, objekta i instalacije, te broj ugovora i ime izvoditelja, dogovoriti prije početka izrade nacrta. Na svakom nacrtu će biti datum i broj nacrta. </t>
  </si>
  <si>
    <t>Za vrijeme trajanja radova izvršitelj će voditi detaljne zabilješke svih promjena u odnosu na izrađenu tehničku dokumentaciju (izvedbeni projekt) kako bi se omogućila lakša i točnija priprema nacrta "Izvedenog stanja" i osiguralo da ti nacrti budu u svakom pogledu točan zapis instalacije.</t>
  </si>
  <si>
    <t>NAPOMENA:</t>
  </si>
  <si>
    <t>OPĆI UVJETI TROŠKOVNIKA</t>
  </si>
  <si>
    <t xml:space="preserve">U ZAGREBU </t>
  </si>
  <si>
    <t>Juraj Pojatina, dipl.ing.građ.</t>
  </si>
  <si>
    <t>DIREKTOR</t>
  </si>
  <si>
    <t>SURADNICI</t>
  </si>
  <si>
    <t>PROJEKTANT</t>
  </si>
  <si>
    <t>PROJEKT</t>
  </si>
  <si>
    <t>GRAĐEVINA</t>
  </si>
  <si>
    <t>INVESTITOR</t>
  </si>
  <si>
    <t>BROJ PROJEKTA</t>
  </si>
  <si>
    <t>OIB 17870151363</t>
  </si>
  <si>
    <t>TEL. 3772 - 480  , 3771 – 148 ; FAX. 3770 -  869</t>
  </si>
  <si>
    <t>10000 Zagreb , ĆIRE TRUHELKE 49</t>
  </si>
  <si>
    <t>D.O.O ZA PROJEKTIRANJE I CONSULTING</t>
  </si>
  <si>
    <t>Ponuđač radova mora ponuditi sve stavke iz ovog troškovnika. Ukoliko neke od stavki ne nudi ili predlaže alternativu, to u svojoj ponudi mora posebno naglasiti. Svi radovi u konačnici moraju biti pregledani, ispitani i popraćeni svom potrebnom dokumentacijom za tehnički pregled. Konačan obračun vršit će se prema građevinskoj knjizi, odnosno stvarno izvedenim radovima.</t>
  </si>
  <si>
    <t>U cijenu svih stavki treba uključiti sav potreban spojni, montažni i ostali materijal potreban za dovođenje u potpunu funkciju. Za sve eventualne nejasnoće u pogledu izrade ponude obratiti se projektantu i steći uvid u postojeće stanje</t>
  </si>
  <si>
    <t>Investitor je dužan čuvati projektnu dokumentaciju, certifikate o ispitivanju kvalitete ugrađenih uređaja, ateste o ispitivanju instalacije i ateste s provedenih periodičkih provjera opreme za sve vrijeme dok predmetni objekt postoji.</t>
  </si>
  <si>
    <t>Za ispravnost izvedenih radova izvoditelj garantira određen period računajući od dana tehničkog prijema objekta. Puštanje instalacije u eksploataciju dozvoljeno je tek nakon obavljenog tehničkog pregleda i dobivanja uporabne dozvole.</t>
  </si>
  <si>
    <t>Za vrijeme izvođenja radova izvoditelj je u obvezi da vodi ispravan građevinski dnevnik, sa svim podacima koje dnevnik predviđa, a svi zahtjevi i izvješća, kako od strane nadzornog inženjera tako i od strane izvoditelja moraju se unijeti u dnevnik. Sve kvarove i oštećenja koja bi se u tom periodu pojavila, bilo zbog primjene loših materijala ili nesolidne izvedbe, izvoditelj je u obvezi da otkloni bez prava na naknadu.</t>
  </si>
  <si>
    <t>Tijekom izvođenja radova izvoditelj je dužan da sve nastale promjene od predviđenih projektom, unese u projekt, te po završetku radova investitoru preda projekt izvedenog stanja. Izvođač, investitor i nadzorni inženjer zajednički utvrđuju izvedeno stanje. Eventualni nedostaci se otkljanjaju do uspostave kompletne funkcionalnosti.</t>
  </si>
  <si>
    <t>Izvoditelj je dužan, prije ugradnje opreme, podastrijeti nadzornom inženjeru izvještaje o provedenim ispitivanjima, odnosno dokaze o kvaliteti i sukladnosti druge opreme u odnosu na projektiranu. Ako bi izvoditelj upotrijebio materijal za koji bi se kasnije ustanovilo da ne odgovara, na zahtjev nadzornog inženjera mora sa skinuti s objekta i postaviti drugi koji odgovara propisima. Pored materijala i sam rad mora biti kvalitetno izveden, a sve što bi se u toku rada i poslije pokazalo nekvalitetno, izvoditelj je u obvezi o svom trošku ispraviti</t>
  </si>
  <si>
    <t>Investitor je dužan da tijekom realizacije objekta osigura stručni nadzor nad izvođenjem radova</t>
  </si>
  <si>
    <t>Cjelokupnu električnu instalaciju treba izvesti prema priloženim nacrtima, specifikacijama, tehničkom opisu, ovim uvjetima i važećim tehničkim propisima, važećim hrvatskim standardima i propisima, te pravilima struke</t>
  </si>
  <si>
    <t>Ovi uvjeti su sastavni dio projekta i kao takvi obvezuju investitora i izvoditelja da se kod izvođenja projektiranih instalacija, pored ostalog, pridržavaju ovih i općih tehničkih uvjeta, jer isti sadrže neke elemente koji nisu navedeni u tehničkom opisu i ostalim dijelovima projekta, a neophodni su za kvalitetno izvođenje objekta</t>
  </si>
  <si>
    <t>SVEUKUPNO GRAĐEVINSKO OBRTNIČKI RADOVI</t>
  </si>
  <si>
    <t xml:space="preserve"> ●</t>
  </si>
  <si>
    <t>Obavezna izmjera na licu mjesta!</t>
  </si>
  <si>
    <t xml:space="preserve">    ●</t>
  </si>
  <si>
    <t>m'</t>
  </si>
  <si>
    <t>- pogledati opće uvjete troškovnika!</t>
  </si>
  <si>
    <t>Radne i montažne skele su u jediničnoj cijeni svake stavke!</t>
  </si>
  <si>
    <t>Sve detalje ugradbe i tehnička rješenja naknadno riješiti u suradnji s projektantom!</t>
  </si>
  <si>
    <t>Sve načine obrade dodatno dogovoriti s projektantom!</t>
  </si>
  <si>
    <t>Sve detalje dogovoriti s projektantom!</t>
  </si>
  <si>
    <t>U cijeni obuhvaćena i obrada rubova zida i spojeva s AB plohama.</t>
  </si>
  <si>
    <t>U cijenu je uključena laka radna skela na mjestima gdje to nije obuhvaćeno glavnom fasadnom skelom.</t>
  </si>
  <si>
    <t xml:space="preserve">Sva rezanja opeka vršiti isključivo sa reznom pločom, bez sječenja čekićem. </t>
  </si>
  <si>
    <t>U cijenu uračunati sve troškove rada, materijala i transporta!</t>
  </si>
  <si>
    <t>Obračun po kg ugrađene armature (mreže i šipke)</t>
  </si>
  <si>
    <t>ARMATURA</t>
  </si>
  <si>
    <t>Sve izvesti prema priloženim planovima savijanja armature</t>
  </si>
  <si>
    <t>- beton</t>
  </si>
  <si>
    <t>Armatura je obračunata posebnom, zbirnom stavkom.</t>
  </si>
  <si>
    <t>SVEUKUPNO GRAĐEVINSKO OBRTNIČKI RADOVI:</t>
  </si>
  <si>
    <t>Rekapitulacija</t>
  </si>
  <si>
    <t>GRAĐEVINSKO - OBRTNIČKI RADOVI</t>
  </si>
  <si>
    <t>- Cijenom radova svake stavke obuhvatiti potrebne horizontalne i vertikalne transporte, odnosno prijenos otpadnog materijala na gradilišnu deponiju. Pozicija gradilišne deponije se rješava u sklopu organizacije gradilišta. 
- Svi obračuni zemljanih radova prema količinama "u sraslom stanju / nabijenom stanju". 
- U jediničnoj cijeni stavki iskopa je uključeno i eventualno crpljenje vode iz rova iskopa u slučaju pojave podzemne ili oborinske i ne može se posebno obračunavati.</t>
  </si>
  <si>
    <t>TROŠKOVNIK GRAĐEVINSKO-OBRTNIČKIH RADOVA</t>
  </si>
  <si>
    <t xml:space="preserve">PRILOG TROŠKOVNIKU SU OPĆI UVJETI </t>
  </si>
  <si>
    <t>OPĆA NAPOMENA</t>
  </si>
  <si>
    <t>Materijali i oprema specificirani u pojedinim stavkama su referentni svojim karakteristikama. Ponuditelj je obavezan na tako navedenu opremu navesti što nudi.</t>
  </si>
  <si>
    <t>Prije davanja ponude, obavezan je pregled postojećeg stanja na licu mjesta te izrada plana aktivnosti svih radova na raščišćavanju terena, izradi pristupnog puta i pripremnih radova na objektu i parceli.</t>
  </si>
  <si>
    <t>Oko gradilišta je obavezna izvedba zaštitne ograde. Prilikom izvođenja radova izvođač se dužan pridržavati svih potrebnih mjera zaštite na radu.</t>
  </si>
  <si>
    <t>Tijekom izvođenja radova potrebno je osigurati sve pomoćne i zaštitne skele, radne podove pristupne radne površine i puteve te manipulativne rampe, što se smatra uključenim u cijenu pojedine ponuđene stavke i neće se posebno obračunavati.</t>
  </si>
  <si>
    <t>Isto tako svi troškovi proizašli iz odvoza materijala na javne i gradske deponiju u obavezi su izvoditelja.</t>
  </si>
  <si>
    <t>Izvoditelj je dužan postaviti kancelarijske kontejnere za održavanje sastanaka te za nadzornu službu, sa pripadajućim elektro priključkom i sanitarnim čvorom.</t>
  </si>
  <si>
    <t>KONZERVATORSKO - RESTAURATORSKI RADOVI</t>
  </si>
  <si>
    <t>prizemlje</t>
  </si>
  <si>
    <t xml:space="preserve">Izvoditelj je dužan projektantu poslati radioničke nacrte na ovjeru i izraditi tehnološki plan torkretiranja s pripadajućim iskazima. </t>
  </si>
  <si>
    <t>Prije izvođenja radova obavezno dati na pregled projektantu konstrukcije plan hidrodemoliranja!</t>
  </si>
  <si>
    <t>ZIDARSKO-FASADERSKI RADOVI</t>
  </si>
  <si>
    <t>Prije rušenja osigurati da je postojeći inventar interijera koji je pod konzervatorskom zaštitom adekvatno zaštićen od oštećenja.</t>
  </si>
  <si>
    <t>AB serklaži i nadvoji</t>
  </si>
  <si>
    <t>Rušenje dijela izvedenih konstrukcija - ploča, zidova, temelja i greda. Stavke u nastavku  obuhvaćaju sav rad, podupiranja, radne skele, eventualno potrebne privremene konstrukcije radi osiguranja zaštite na radu ili zaštite postojećih konstrukcija koje se zadržavaju,  te sav horizontalan i vertikalan transport na gradilištu, te deponiranje do daljnjeg zbrinjavanja ukoliko to nije u pojedinoj stavci drukčije navedeno. Cijena također uključuje rad svih potrebnih građevinskih strojeva, kompresor, upotrebu bagera, krana ili auto dizalice i sl.</t>
  </si>
  <si>
    <t>Sve radove ove grupe izvesti u svemu prema troškovniku i projektu konstrukcijske sanacije. Ako koja stavka nije izvođaču jasna, mora prije ponude tražiti objašnjenje od projektanta. Eventualne izmjene materijala, te način izvedbe tokom gradnje mora se izvršiti isključivo pismenim dogovorom s projektantom i nadzornim organom.</t>
  </si>
  <si>
    <t>Sav upotrebljen materijal radove mora odgovarati postojećim propisima i standardima.</t>
  </si>
  <si>
    <t>Jedinična cijena svih radova ove grupe mora sadržavati:</t>
  </si>
  <si>
    <t>svu eventualno potrebnu radnu skelu, bez obzira na visinu i vrstu sa prolazima,</t>
  </si>
  <si>
    <t>eventualna zaštita konstrukcija od utjecaja vrućine, hladnoće, atmosferskih nepogoda,</t>
  </si>
  <si>
    <t>dnevno čišćenje i održavanje svih površina gradilišta po završetku radova sa odvozom otpada,</t>
  </si>
  <si>
    <t xml:space="preserve">Za sve završne obrade na pročelju potrebno je izraditi uzorke koje prije početka izvođenja mora odobriti predstavnik nadzorne konzervatorske službe i nadzorni inžinjer investitora. Izrada uzoraka završne obrade uračunataje u jediničnu cijenu pojedine stavke i ne obračunava se posebno. </t>
  </si>
  <si>
    <t>Kvalitetu žbuke izvoditelj je dužan dokazati pribavljanjem stručnih nalaza i mišljenja. Spojeve stare i nove žbuke izvesti kvalitetno, tako da se nakon završne obrade ne primjećuju razlike između ploha ožbukanih starom i ploha ožbukanih novom žbukom, već da se nakon završnog sloja dobije jednoliki izgled površine.</t>
  </si>
  <si>
    <t>Sve detalje izvedbe na pročelju potrebno je dogovoriti i na njih ishoditi suglasnost predstavnika nadzorne konzervatorske službe i nadzornog inžinjera, a prije pristupanja izvedbi radova. Obračun svih radova vršiti kako je to naznačeno u opisu stavaka.</t>
  </si>
  <si>
    <t>u svemu prema konzervatorskim istraživanjima i prema izvornicima</t>
  </si>
  <si>
    <t>završna obrada uz odobrenje predstavnika nadzorne konzervatorske službe</t>
  </si>
  <si>
    <t>Prije pristupanja izvođenju radova izvoditelj je dužan izvršiti detaljan pregled svih stolarskih elemenata, prozora i vrata, na uličnom pročelju i krovu.</t>
  </si>
  <si>
    <t>Eventualne izmjene mogu se izvoditi samo u skladu s konzervatorskim istraživanjima uz odobrenje predstavnika  nadzorne konzervatorske službe i nadzornog inžinjera.</t>
  </si>
  <si>
    <t>Sva nova bravarija mora biti u potpunosti izvedena kao i postojeća i prije dostave na gradilište treba biti zaštićena antikorozivnim premazom. Svi detalji izvedbe i ugradnje bravarije moraju biti odobreni od predstavnika GZZZSKP i nadzornog inžinjera investitora. Snimanje postojeće bravarije i uzimanje uzoraka uključeno je u cijenu pojedine stavke i ne iskazuje se posebno.</t>
  </si>
  <si>
    <t>U jediničnu cijenu svake vrste radova treba uključiti: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otpreme materijala. Jedinična cijena prema tome treba obuhvatiti sve troškove za izvedbu jedinice vrste rada prema opisu u troškovniku.</t>
  </si>
  <si>
    <t>Eventualne izmjene mogu se izvoditi samo u skladu s konzervatorskim istraživanjima uz odobrenje predstavnika nadzorne konzervatorske službe i nadzornog inžinjera.</t>
  </si>
  <si>
    <t>Svi radovi moraju se izvesti po izabranom uzorku i tonu, koje je ličilac dužan izvesti prije početka radova od materijala od kojeg će se radovi izvesti, a u svemu prema uputama proizvođača i nadzorne konzervatorske službe. Na tako izvedene uzorke izvoditelj mora ishodovati suglasnost predstavnika nadzorne konzervatorske službe i nadzornog inžinjera investitora, pa tek onda započeti sa izvođenjem radova.</t>
  </si>
  <si>
    <t>DOBAVE I UGRADBE</t>
  </si>
  <si>
    <t>Sanacija dekorativnih elemenata na pročelju obaviti će se čišćenjem i sanacijom na građevini ili restauracijom u radionici. Točan opseg radova i način izvedbe utvrditi će se nakon postavljanja skele, kada će biti moguće na licu mjesta utvrditi stanje svakog pojedinog elementa. Sanacija na građevini izvesti će se upotrebom štuko-mase ili drugog matrijala u kojem su izvedeni izvorni elementi i to u slučajevima kada je osnova elementa zadovoljavajuće čvrstoće, a nedostaju manji dijelovi pojedinog elementa. Upotrebljeni materijal treba imati zadovoljavajuću čvrstoću, otpornost na smrzavanje, vodoodbojnost i paropropusnost.</t>
  </si>
  <si>
    <t>Dograđene dijelove treba imobilizirati pomoću armature iz nehrđajućeg matrijala. Elementi koji nedostaju, ili su oštećenja takva da na građevini nije moguća sanacija,</t>
  </si>
  <si>
    <t>zamijeniti će se novima. Po jedan primjerak svakog različitog elementa treba retuširati i po potrebi dograditi dijelove koji nedostaju, kako bi poslužio kao izvornik za izradu kalupa. Potreban broj odljeva izraditi će se u smjesi bijelog cementa i odgovarajućeg punila. Navedena smjesa treba imati zadovoljavajuću čvrstoću, paropropusnost i biti otporna na atmosferske utjecaje. Prilikom punjenja kalupa smjesom za izradu odljeva treba ugraditi i prihvatnu armaturu od nehrđajućeg matrijala.</t>
  </si>
  <si>
    <t>Elementi se ugrađuju u tijeku izvedbe fasaderskih radova, tj. nakon što se izvede gruba žbuka. Postavljaju se na očišćenu i čvrstu podlogu (najčešće zid od pune opeke s kojeg je otučena žbuka). Učvršćuju se odgovarajućim klinovima od nehrđajućeg materijala. Nakon postave treba po potrebi obaviti retuš (na spojevima pojedinih dijelova ili ako je došlo do sitnijih oštećenja prilikom ugradnje) i izvesti sloj fine žbuke, s tim da e pazi da ne dođe do naknadnih oštećenja elemenata.</t>
  </si>
  <si>
    <t>Sve radove treba izvesti prema važećim tehničkim propisima, normama ili prihvaćenim recepturama, te uzancama zanata.</t>
  </si>
  <si>
    <t>Kod primopredaje radova izvoditelj je dužan predati investitoru uvjerenje o kvaliteti svih ugrađenih matrijala (atesti, normi).</t>
  </si>
  <si>
    <t>Jediničnom cijenom treba obuhvatiti:</t>
  </si>
  <si>
    <t>- sav rad i pomoćni materijal,</t>
  </si>
  <si>
    <t>- troškove transporta i prijenosa do mjesta rada,</t>
  </si>
  <si>
    <t>- skidanje elemenata koji služe kao izvornici,</t>
  </si>
  <si>
    <t>- uzimanje otisaka,</t>
  </si>
  <si>
    <t>- izradu kalupa,</t>
  </si>
  <si>
    <t>- izradu odljeva sa potrebnom armaturom za učvršćenje,</t>
  </si>
  <si>
    <t>- postavu na građevini.</t>
  </si>
  <si>
    <t>Završna obrada rekonstuiranih nedostajućih dijelova mora biti estetski usklađena s izvornom. Zahvat mora biti popraćen fotografijama, grafičkom i pisanom dokumentacijom koje se po završetku zahvata prilažu u formi izvještaja ili elaborata investitorima i nadležnom konzervatorskom odjelu. Sam tijek zahvata (uključujući odabir materijala i postupaka) je potrebno dogovoriti s nadležnim konzervatorskim odjelom, a uzimajući u obzir predviđenu uporabu i smještaj.</t>
  </si>
  <si>
    <t>Kamene klupe koje su služile za sjedenje s ugrađenom ventilacijom (grijanjem) spadaju u elemente oblikovanja interijera na kojima je potrebno provesti konzervatorsko-restauratorski tretman. Te klupe su rijetki djelić sačuvanog izvornog inventara iz prostorija rudarsko-industrijskog sklopa Pijacal, točnije kupaone koja se nalazi na katu upravne zgrade kompleksa.</t>
  </si>
  <si>
    <t xml:space="preserve">Kako bi se omogućilo nesmetano provođenje građevinskih radova i pritom sačuvalo klupe, potrebno ih je izmjestiti, tj. pažljivo demontirati uz konzervatorsko-restauratorski nadzor. Budući da se radi o kompleksu koji se nalazi na listi zaštićenih kulturnih dobara Republike Hrvatske potrebno je postupati u skladu sa zakonskim mjerama zaštite i očuvanja kulturnih dobara. </t>
  </si>
  <si>
    <t xml:space="preserve">Sve demontirane elemente je potrebno fotografirati i numerirati kako bi se što jednostavnije vratili na izvornu poziciju, tj. ponovno ugradili. Demontirane elemente je potrebno primjereno zaštititi i privremeno pohraniti na sigurnu lokaciju, do početka konzervatorsko-restauratorskih radova (čišćenje, rekonstrukcija, izrada novih dijelova, spajanje elemenata, toniranje, ponovna ugradnja). Sve konzervatorsko-restauratorske radove je potrebno izvesti prema pravilima struke, uz stalno savjetovanje s nadležnim konzervatorskim odjelom. Zahvati se moraju izvoditi u mjeri koja je nužna da bi se zadovoljio kriterij očuvanja osnovnih materijala. </t>
  </si>
  <si>
    <t>Svi materijali koji će se koristiti u zahvatima moraju biti kvalitetni, reverzibilni i neštetni za izvornik. Materijali koji se koriste prilikom konzervatorsko - restauratorskih zahvata trebaju fizikalnim i kemijskim svojstvima te estetskim karakteristikama odgovarati osnovnim, izvornim materijalima. Nužno je primjenjivati materijale i metode koje su reverzibilne, a čija su svojstva i specifikacije poznate.</t>
  </si>
  <si>
    <t>KAMENOKLESARSKI I KONZERVATORSKO - RESTAURATORSKI RADOVI</t>
  </si>
  <si>
    <t>Sanacija elemenata obavit će se čišćenjem i sanacijom na građevini ili restauracijom u radionici. Točan opseg radova i način izvedbe utvrditi će se nakon postavljanja skele, kada će biti moguće na licu mjesta utvrditi stanje svakog pojedinog elementa.</t>
  </si>
  <si>
    <t>Elementi koji nedostaju, ili su oštećenja takva da na građevini nije moguća sanacija, zamijeniti će se novima.</t>
  </si>
  <si>
    <t>beton</t>
  </si>
  <si>
    <t>Rušenje dijela izvedenih konstrukcija - ploča, zidova, stupova i greda. Stavke u nastavku obuhvaćaju sav rad, podupiranja, radne skele, eventualno potrebne privremene konstrukcije radi osiguranja zaštite na radu ili zaštite postojećih konstrukcija koje se zadržavaju te sav horizontalan i vertikalan transport na gradilištu i deponiranje do daljnjeg zbrinjavanja ukoliko to nije u pojedinoj stavci drukčije navedeno. Podupiranje glavnog nosivog okvira posebna stavka. Cijena također uključuje rad svih potrebnih građevinskih strojeva, kompresor, upotrebu bagera, krana ili auto dizalice i sl.</t>
  </si>
  <si>
    <t>Izvođač je dužan svakog dana očistiti sve prostore u kojima radi i komunicira</t>
  </si>
  <si>
    <t>Cijenom radova svake stavke obuhvatiti izradu betona i ugradnju, njegu, svu potrebnu oplatu, podupiranje, radnu skelu, horizontalne i vertikalne transporte. Sve izvesti u glatkoj oplati!</t>
  </si>
  <si>
    <r>
      <rPr>
        <b/>
        <u val="single"/>
        <sz val="10"/>
        <rFont val="Arial"/>
        <family val="2"/>
      </rPr>
      <t>OPĆA NAPOMENA</t>
    </r>
    <r>
      <rPr>
        <sz val="10"/>
        <rFont val="Arial"/>
        <family val="2"/>
      </rPr>
      <t xml:space="preserve">
Odvoz smeća i ambalaže, te sveg ostalog otpadnog materijala tijekom izvođenja radova na gradsku deponiju po izboru izvođača uključen je jedinične cijene i neće se posebno priznavati! Troškovnikom je predviđen samo odvoz nakon završnog čišćenja prije primopredaje objekta investitoru u fiksnom pušalnom iznosu, te se neće priznavati količine preko navedene u predmetnoj stavci!
</t>
    </r>
  </si>
  <si>
    <r>
      <rPr>
        <b/>
        <sz val="10"/>
        <rFont val="Arial"/>
        <family val="2"/>
      </rPr>
      <t>e.</t>
    </r>
    <r>
      <rPr>
        <sz val="10"/>
        <rFont val="Arial"/>
        <family val="2"/>
      </rPr>
      <t xml:space="preserve"> Kontrolni postupak utvrđivanja tlačne čvrstoće očvrsnulog betona ugrađenog u pojedini elemenbetonske   konstrukcije u slučaju sumnje, provodi se kontrolnim ispitivanjem na mjestu koje se određuje natemelju podataka iz točke d.2..</t>
    </r>
  </si>
  <si>
    <r>
      <t>-</t>
    </r>
    <r>
      <rPr>
        <sz val="7"/>
        <rFont val="Arial"/>
        <family val="2"/>
      </rPr>
      <t xml:space="preserve">          </t>
    </r>
    <r>
      <rPr>
        <sz val="10"/>
        <rFont val="Arial"/>
        <family val="2"/>
      </rPr>
      <t>sav rad, uključivo prenose, prijevoze, grijanja itd.,</t>
    </r>
  </si>
  <si>
    <r>
      <t>-</t>
    </r>
    <r>
      <rPr>
        <sz val="7"/>
        <rFont val="Arial"/>
        <family val="2"/>
      </rPr>
      <t xml:space="preserve">          </t>
    </r>
    <r>
      <rPr>
        <sz val="10"/>
        <rFont val="Arial"/>
        <family val="2"/>
      </rPr>
      <t>sav potreban matreijal,</t>
    </r>
  </si>
  <si>
    <r>
      <t>-</t>
    </r>
    <r>
      <rPr>
        <sz val="7"/>
        <rFont val="Arial"/>
        <family val="2"/>
      </rPr>
      <t xml:space="preserve">          </t>
    </r>
    <r>
      <rPr>
        <sz val="10"/>
        <rFont val="Arial"/>
        <family val="2"/>
      </rPr>
      <t>transport,</t>
    </r>
  </si>
  <si>
    <r>
      <t>-</t>
    </r>
    <r>
      <rPr>
        <sz val="7"/>
        <rFont val="Arial"/>
        <family val="2"/>
      </rPr>
      <t xml:space="preserve">          </t>
    </r>
    <r>
      <rPr>
        <sz val="10"/>
        <rFont val="Arial"/>
        <family val="2"/>
      </rPr>
      <t>poduzimanje mjera po HTZ i drugim postojećim propisima,</t>
    </r>
  </si>
  <si>
    <r>
      <t>-</t>
    </r>
    <r>
      <rPr>
        <sz val="7"/>
        <rFont val="Arial"/>
        <family val="2"/>
      </rPr>
      <t xml:space="preserve">          </t>
    </r>
    <r>
      <rPr>
        <sz val="10"/>
        <rFont val="Arial"/>
        <family val="2"/>
      </rPr>
      <t>uklanjanje svih otpada nakon izvedenih radova.</t>
    </r>
  </si>
  <si>
    <r>
      <t>-</t>
    </r>
    <r>
      <rPr>
        <sz val="7"/>
        <rFont val="Arial"/>
        <family val="2"/>
      </rPr>
      <t xml:space="preserve">          </t>
    </r>
    <r>
      <rPr>
        <sz val="10"/>
        <rFont val="Arial"/>
        <family val="2"/>
      </rPr>
      <t>sav rad i transport,</t>
    </r>
  </si>
  <si>
    <r>
      <t>-</t>
    </r>
    <r>
      <rPr>
        <sz val="7"/>
        <rFont val="Arial"/>
        <family val="2"/>
      </rPr>
      <t xml:space="preserve">          </t>
    </r>
    <r>
      <rPr>
        <sz val="10"/>
        <rFont val="Arial"/>
        <family val="2"/>
      </rPr>
      <t>sav materijal uključivo pomoćni i vezni,</t>
    </r>
  </si>
  <si>
    <r>
      <t>-</t>
    </r>
    <r>
      <rPr>
        <sz val="7"/>
        <rFont val="Arial"/>
        <family val="2"/>
      </rPr>
      <t xml:space="preserve">          </t>
    </r>
    <r>
      <rPr>
        <sz val="10"/>
        <rFont val="Arial"/>
        <family val="2"/>
      </rPr>
      <t>kompletnu ugradbu,</t>
    </r>
  </si>
  <si>
    <r>
      <t>-</t>
    </r>
    <r>
      <rPr>
        <sz val="7"/>
        <rFont val="Arial"/>
        <family val="2"/>
      </rPr>
      <t xml:space="preserve">          </t>
    </r>
    <r>
      <rPr>
        <sz val="10"/>
        <rFont val="Arial"/>
        <family val="2"/>
      </rPr>
      <t>sve zaštite od temperaturnih i atmosferskih nepovoljnih utjecaja,</t>
    </r>
  </si>
  <si>
    <r>
      <t>-</t>
    </r>
    <r>
      <rPr>
        <sz val="7"/>
        <rFont val="Arial"/>
        <family val="2"/>
      </rPr>
      <t xml:space="preserve">          </t>
    </r>
    <r>
      <rPr>
        <sz val="10"/>
        <rFont val="Arial"/>
        <family val="2"/>
      </rPr>
      <t>zaštita na radu,</t>
    </r>
  </si>
  <si>
    <r>
      <t>-</t>
    </r>
    <r>
      <rPr>
        <sz val="7"/>
        <rFont val="Arial"/>
        <family val="2"/>
      </rPr>
      <t xml:space="preserve">          </t>
    </r>
    <r>
      <rPr>
        <sz val="10"/>
        <rFont val="Arial"/>
        <family val="2"/>
      </rPr>
      <t>poravak štete na svojim i tuđim radovima,</t>
    </r>
  </si>
  <si>
    <r>
      <t>-</t>
    </r>
    <r>
      <rPr>
        <sz val="7"/>
        <rFont val="Arial"/>
        <family val="2"/>
      </rPr>
      <t xml:space="preserve">          </t>
    </r>
    <r>
      <rPr>
        <sz val="10"/>
        <rFont val="Arial"/>
        <family val="2"/>
      </rPr>
      <t>uklanjanje svih ostataka i čišćenje nakon rada.</t>
    </r>
  </si>
  <si>
    <t>Izvedba lakih pokretnih skela do 2 m¢ uključena je u standardnoj izvedbi ostalih građevinskih radova i ne obračunavaju se posebno. Pod lakim i pokretnim skelama, kao i nepokretnim, te fasadnim konzolnim skelama podrazumjevaju se skele izrađene sa svrhom da podnesu manja opterećenja radnika, alata i manjih količina materijala kod ugradbe i montaže.</t>
  </si>
  <si>
    <r>
      <t>-</t>
    </r>
    <r>
      <rPr>
        <sz val="7"/>
        <rFont val="Arial"/>
        <family val="2"/>
      </rPr>
      <t xml:space="preserve">          </t>
    </r>
    <r>
      <rPr>
        <sz val="10"/>
        <rFont val="Arial"/>
        <family val="2"/>
      </rPr>
      <t>Zaštitne ograde računaju se po m¢ ograde.</t>
    </r>
  </si>
  <si>
    <t>-          dobava svog materijala: nosivih i montažnih profila, GK ploča i sojinih sredstava i materijala za zapunjavanje spojeva, bandažiranje i gletanje,</t>
  </si>
  <si>
    <t xml:space="preserve">-          potrebna skela, </t>
  </si>
  <si>
    <t>-          sav rad opisan u stavci,</t>
  </si>
  <si>
    <t>-          čišćenje po završrnom  radu, s odvozom vtpadaka na gradsku deponiju,</t>
  </si>
  <si>
    <t>-          popravci štete na vlastitim i drugim radovima nastali zbog nepažnje,</t>
  </si>
  <si>
    <t xml:space="preserve">-          troškovi zaštite na radu, </t>
  </si>
  <si>
    <t>-          troškovi atesta.</t>
  </si>
  <si>
    <r>
      <t>-</t>
    </r>
    <r>
      <rPr>
        <sz val="7"/>
        <rFont val="Arial"/>
        <family val="2"/>
      </rPr>
      <t xml:space="preserve">          </t>
    </r>
    <r>
      <rPr>
        <sz val="10"/>
        <rFont val="Arial"/>
        <family val="2"/>
      </rPr>
      <t>dobava svog materijala: nosivih i montažnih profila, GK ploča i sojinih sredstava i materijala za zapunjavanje spojeva, bandažiranje i gletanje,</t>
    </r>
  </si>
  <si>
    <r>
      <t>-</t>
    </r>
    <r>
      <rPr>
        <sz val="7"/>
        <rFont val="Arial"/>
        <family val="2"/>
      </rPr>
      <t xml:space="preserve">          </t>
    </r>
    <r>
      <rPr>
        <sz val="10"/>
        <rFont val="Arial"/>
        <family val="2"/>
      </rPr>
      <t xml:space="preserve">potrebna skela, </t>
    </r>
  </si>
  <si>
    <r>
      <t>-</t>
    </r>
    <r>
      <rPr>
        <sz val="7"/>
        <rFont val="Arial"/>
        <family val="2"/>
      </rPr>
      <t xml:space="preserve">          </t>
    </r>
    <r>
      <rPr>
        <sz val="10"/>
        <rFont val="Arial"/>
        <family val="2"/>
      </rPr>
      <t>sav rad opisan u stavci,</t>
    </r>
  </si>
  <si>
    <r>
      <t>-</t>
    </r>
    <r>
      <rPr>
        <sz val="7"/>
        <rFont val="Arial"/>
        <family val="2"/>
      </rPr>
      <t xml:space="preserve">          </t>
    </r>
    <r>
      <rPr>
        <sz val="10"/>
        <rFont val="Arial"/>
        <family val="2"/>
      </rPr>
      <t>čišćenje po završrnom  radu, s odvozom vtpadaka na gradsku deponiju,</t>
    </r>
  </si>
  <si>
    <r>
      <t>-</t>
    </r>
    <r>
      <rPr>
        <sz val="7"/>
        <rFont val="Arial"/>
        <family val="2"/>
      </rPr>
      <t xml:space="preserve">          </t>
    </r>
    <r>
      <rPr>
        <sz val="10"/>
        <rFont val="Arial"/>
        <family val="2"/>
      </rPr>
      <t>popravci štete na vlastitim i drugim radovima nastali zbog nepažnje,</t>
    </r>
  </si>
  <si>
    <r>
      <t>-</t>
    </r>
    <r>
      <rPr>
        <sz val="7"/>
        <rFont val="Arial"/>
        <family val="2"/>
      </rPr>
      <t xml:space="preserve">          </t>
    </r>
    <r>
      <rPr>
        <sz val="10"/>
        <rFont val="Arial"/>
        <family val="2"/>
      </rPr>
      <t xml:space="preserve">troškovi zaštite na radu, </t>
    </r>
  </si>
  <si>
    <r>
      <t>-</t>
    </r>
    <r>
      <rPr>
        <sz val="7"/>
        <rFont val="Arial"/>
        <family val="2"/>
      </rPr>
      <t xml:space="preserve">          </t>
    </r>
    <r>
      <rPr>
        <sz val="10"/>
        <rFont val="Arial"/>
        <family val="2"/>
      </rPr>
      <t>troškovi atesta.</t>
    </r>
  </si>
  <si>
    <r>
      <t xml:space="preserve"> </t>
    </r>
    <r>
      <rPr>
        <sz val="10"/>
        <rFont val="Arial"/>
        <family val="2"/>
      </rPr>
      <t>transportne troškove</t>
    </r>
  </si>
  <si>
    <r>
      <t xml:space="preserve"> </t>
    </r>
    <r>
      <rPr>
        <sz val="10"/>
        <rFont val="Arial"/>
        <family val="2"/>
      </rPr>
      <t>čišćenje prostorija po završenom radu s uklanjanjem šute i svih  otpadaka</t>
    </r>
  </si>
  <si>
    <t xml:space="preserve">- troškovi zaštite na radu, </t>
  </si>
  <si>
    <t>- troškovi atesta.</t>
  </si>
  <si>
    <t>-          sav rad i transport, sav materijal (uključujući sav pomoćni materijal za ugradbe kao mort, ljepenka, skobe itd.),</t>
  </si>
  <si>
    <t>-          sva potrebna bušenja i dubljenja,</t>
  </si>
  <si>
    <t>-          izrada i postava drvenih podmetača potrebnih za ugradbu,</t>
  </si>
  <si>
    <t>-          svu potrebnu skelu,</t>
  </si>
  <si>
    <t>-          sva potrebna bušenja i dubljenja kod raznih ugradbi,</t>
  </si>
  <si>
    <t>-          čišćenje objekta tokom gradnje i po završetku gradnje.</t>
  </si>
  <si>
    <r>
      <rPr>
        <sz val="10"/>
        <rFont val="Arial"/>
        <family val="2"/>
      </rPr>
      <t>Sva teža oprema koja se montira u objektu treba biti propisno usidrena, kako bi se izbjeglo oštećenje prilikom seizmičkih djelovanja</t>
    </r>
    <r>
      <rPr>
        <sz val="10"/>
        <color indexed="60"/>
        <rFont val="Arial"/>
        <family val="2"/>
      </rPr>
      <t>.</t>
    </r>
  </si>
  <si>
    <t xml:space="preserve">Za sve radove treba primjenjivati tehničke propise, građ. norme, a upotrebljeni materijal, koji izvođač dobavlja i ugrađuje, mora odgovarati standardima. Izvedba radova treba biti prema nacrtima, općim uvjetima i opisu radova, detaljima i prema pravilima zanata. Eventualna odstupanja treba prethodno dogovoriti s nadzornim inženjerom i projektantom za svaki pojedini slučaj. </t>
  </si>
  <si>
    <r>
      <rPr>
        <b/>
        <sz val="10"/>
        <rFont val="Arial"/>
        <family val="2"/>
      </rPr>
      <t>a.</t>
    </r>
    <r>
      <rPr>
        <sz val="10"/>
        <rFont val="Arial"/>
        <family val="2"/>
      </rPr>
      <t xml:space="preserve"> Beton proizveden prema odredbama Tehničkog propisa za betonske konstrukcije (NN br. 139/09, 14/10, 125/10, 136/12) i ovih tehničkih uvjeta ugrađuje se u betonsku konstrukciju prema projektu, normi HRN EN 13670-1 ili jednakovrijedno, normama na koje ta norma upućuje.
U projektu je specificiran razred tlačne čvrstoće (marka betona prema prilogu H TPBK iz NN 139/09, 14/10, 125/10 i 136/12), i to kao karakteristična vrijednost 95%-tne vjerojatnosti s kriterijima sukladnosti prema normi HRN EN 206-1 ili jednakovrijedno. </t>
    </r>
  </si>
  <si>
    <r>
      <rPr>
        <b/>
        <sz val="10"/>
        <rFont val="Arial"/>
        <family val="2"/>
      </rPr>
      <t>b.</t>
    </r>
    <r>
      <rPr>
        <sz val="10"/>
        <rFont val="Arial"/>
        <family val="2"/>
      </rPr>
      <t xml:space="preserve"> Izvođač mora prema normi HRN EN 13670:2010 ili jednakovrijedno prije početka ugradnje provjeriti je li beton u skladu sa zahtjevima iz projekta betonske konstrukcije, te je li tijekom transporta betona došlo do promjene njegovih svojstava koja bi bila od utjecaja na tehnička svojstva betonske konstrukcije.</t>
    </r>
  </si>
  <si>
    <r>
      <rPr>
        <b/>
        <sz val="10"/>
        <rFont val="Arial"/>
        <family val="2"/>
      </rPr>
      <t xml:space="preserve">c. </t>
    </r>
    <r>
      <rPr>
        <sz val="10"/>
        <rFont val="Arial"/>
        <family val="2"/>
      </rPr>
      <t>Kontrolni postupak utvrđivanja svojstava svježeg betona provodi se na uzorcima koji se uzimaju neposredno prije ugradnje betona u betonsku konstrukciju u skladu sa zahtjevima norme HRN EN 13670:2010 ili jednakovrijedno i projekta betonske konstrukcije, a najmanje pregledom svake otpremnice i vizualnom kontrolom konzistencije kod svake dopreme (svakog vozila) te kod opravdane sumnje ispitivanjem konzistencije istim postupkom kojim je ispitana u proizvodnji.</t>
    </r>
  </si>
  <si>
    <t>d. Kontrolni postupak utvrđivanja tlačne čvrstoće očvrsnulog betona provodi se na uzorcima koji se uzimaju neposredno prije ugradnje betona u betonsku konstrukciju u skladu sa zahtjevima projekta betonske konstrukcije, ali ne manje od jednog uzorka za istovrsne elemente betonske konstrukcije koji se bez prekida ugrađivanja betona izvedu unutar 24 sata od betona istih iskazanih svojstava i istog proizvođača.
d.1. Ako je količina ugrađenog betona veća od 100 m³, za svakih slijedećih ugrađenih 100 m³ uzima se po jedan dodatni uzorak betona.
d.2. Podaci o istovrsnim elementima betonske konstrukcije izvedenim od betona istih  iskazanih svojstava i istog proizvođača evidentiraju se uz navođenje podataka iz otpremnice tog betona, a podaci o uzimanju uzoraka betona evidentiraju se uz obvezno navođenje oznake pojedinačnog elementa betonske konstrukcije i mjesta u elementu betonske konstrukcije na kojem se beton ugrađivao u trenutku uzimanja uzoraka. 
d.3. Kontrolni postupak utvrđivanja tlačne čvrstoće očvrsnulog betona ocjenjivanjem rezultata ispitivanja uzoraka i dokazivanje karakteristične tlačne čvrstoće betona provodi se odgovarajućom primjenom kriterija iz Dodataka B norme HRN EN 206-1 ili jednakovrijedno »Ispitivanje identičnosti tlačne čvrstoće«.</t>
  </si>
  <si>
    <r>
      <rPr>
        <b/>
        <sz val="10"/>
        <rFont val="Arial"/>
        <family val="2"/>
      </rPr>
      <t xml:space="preserve">f. </t>
    </r>
    <r>
      <rPr>
        <sz val="10"/>
        <rFont val="Arial"/>
        <family val="2"/>
      </rPr>
      <t xml:space="preserve">Za slučaj nepotvrđivanja zahtijevanog razreda tlačne čvrstoće betona treba na dijelu konstrukcije  u  koji je  ugrađen  beton  nedokazanog  razreda  tlačne   čvrstoće  provesti naknadno ispitivanje tlačne čvrstoće betona u konstrukciji prema HRN EN 12504-1 ili jednakovrijedno  i ocjenu sukladnosti prema HRN EN 13791 ili jednakovrijedno.
</t>
    </r>
  </si>
  <si>
    <t xml:space="preserve">- Tehnički propis za betonske konstrukcije (NN br. 139/09, 14/10, 125/10, 136/12). Kontrola cementa provodi se u centralnoj betonari (tvornici betona), u betonari pogona za predgotovljene elemente i u betonari na gradilištu prema normi HRN EN 206-1 ili jednakovrijedno. </t>
  </si>
  <si>
    <t xml:space="preserve">- HRN EN 12620:2013 ili jednakovrijedno Agregati za beton (EN 12620:2013 ili jednakovrijedno)
- HRN EN 13055-1:2003/AC:2006 ili jednakovrijedno Lagani agregati – 1. dio: Lagani agregati za beton, mort i mort za zalijevanje (EN 13055-1:2002/AC:2004 ili jednakovrijedno).
</t>
  </si>
  <si>
    <t xml:space="preserve">- HRN EN 1008:2002 ili jednakovrijedno Voda za pripremu betona – Specifikacija za uzrokovanje, ispitivanje i potvrđivanje prikladnosti vode, uključujući vodu za pranje iz instalacija za otpadnu vodu u industriji betona kao vode za pripremu betona (EN 1008:2002 ili jednakovrijedno).
</t>
  </si>
  <si>
    <t xml:space="preserve">Dodaci betonu moraju zadovoljavati uvjete kvalitete prema HRN EN 480 ili jednakovrijedno. Za upotrebu bilo kojeg dodatka betonu mora se pribaviti mišljenje projektanta konstrukcije.
</t>
  </si>
  <si>
    <t xml:space="preserve">Tehnička svojstva i drugi zahtjevi te potvrđivanje sukladnosti betona određuje se odnosno provode prema normi HRN EN 206-1:2006 ili jednakovrijedno Beton - 1. dio: Specifikacije, svojstva, proizvodnja i sukladnost.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Tehnička svojstva i drugi zahtjevi te potvrđivanje sukladnosti betona određuje se odnosno provode prema normi 
HRN EN 206-1:2006 Beton - 1. dio: Specifikacije, svojstva, proizvodnja i sukladnost ili jednakovrijedno.
Tehnička svojstva betona moraju ispunjavati opće i posebne zahtjeve bitne za krajnju namjenu betona i moraju biti specificirane prema normi HRN EN 206-1 ili jednakovrijedno.
Uzimanje uzoraka, priprema ispitnih uzoraka i ispitivanje svojstva svježeg betona provodi se prema normama niza HRN EN 12350 ili jednakovrijedno, a ispitivanje svojstva o čvrsnulog betona prema normama niza HRN EN 12390 ili jednakovrijedno. </t>
  </si>
  <si>
    <t xml:space="preserve">a. Armatura izrađena od čelika za armiranje prema odredbama ugrađuje se u armiranu betonsku konstrukciju prema projektu betonske konstrukcije, normi HRN EN 13670 ili jednakovrijedno, normama na koje ta upućuje. 
b. Rukovanje, skladištenje i zaštita armature treba biti u skladu sa zahtjevima tehničkih specifikacija koje se odnose na čelik za armiranje, projekta betonske konstrukcije te odredbama ovoga Priloga. 
c. Izvođač mora prema normi HRN EN 13670 ili jednakovrijedno prije početka ugradnje provjeriti je li armatura u skladu sa zahtjevima iz projekta betonske konstrukcije, te je li tijekom rukovanja i skladištenja armature došlo do njezinog oštećivanja, deformacije ili druge promjene koja bi bila od utjecaja na tehnička svojstva betonske konstrukcije.  </t>
  </si>
  <si>
    <t xml:space="preserve">Čelik za armiranje betona treba zadovoljavati uvjete HRN EN 10080 ili jednakovrijedno i uvjete projekta konstrukcije. Svaki proizvod treba biti jasno označen i prepoznatljiv.
Sidreni i spojni elementi trebaju zadovoljavati uvjete EN 1992-1-1 ili jednakovrijedno, priznatih propisa navedenih u TPBK i uvjete projekta. </t>
  </si>
  <si>
    <t>Puna opeka od gline - HRN B.D1.011 ili jednakovrijedno</t>
  </si>
  <si>
    <t>Fasadna puna opeka - HRN B.D1.013 ili jednakovrijedno</t>
  </si>
  <si>
    <t>Šuplja opeka i blokovi od gline - HRN B.D1.015 ili jednakovrijedno</t>
  </si>
  <si>
    <t>Šuplje pregradne ploče od gline - HRN B.D1.022 ili jednakovrijedno</t>
  </si>
  <si>
    <t>Puni blokovi od laganog betona - HRN U.N1.011 ili jednakovrijedno</t>
  </si>
  <si>
    <t>Šuplji blokovi od laganog betona - HRN U.N1.020 ili jednakovrijedno</t>
  </si>
  <si>
    <t>Šuplji betonski blokovi - HRN U.N1.100 ili jednakovrijedno</t>
  </si>
  <si>
    <t>Blokovi za montažne stropove - HRN B.D1.030 ili jednakovrijedno</t>
  </si>
  <si>
    <t>Mort za zidanje - HRN U.m².010 ili jednakovrijedno</t>
  </si>
  <si>
    <t>Mort za žbukanje - HRN U.m².012 ili jednakovrijedno</t>
  </si>
  <si>
    <t>Cement - HRN B.C1.010, 011, 012 ili jednakovrijedno</t>
  </si>
  <si>
    <t>Gašeni kreč - HRN B.O1.020 ili jednakovrijedno</t>
  </si>
  <si>
    <t>Pijesak - HRN U.m².010, 012 ili jednakovrijedno</t>
  </si>
  <si>
    <t>Voda - HRN U.m².010 ili jednakovrijedno</t>
  </si>
  <si>
    <t>hladni premaz                 - HRN U.m³.240 ili jednakovrijedno</t>
  </si>
  <si>
    <t>vrući premaz                   -  HRN U.m³.224, 244 ili jednakovrijedno</t>
  </si>
  <si>
    <t>ljepenka                         -  HRN U.m³.232, 221, 226 ili jednakovrijedno</t>
  </si>
  <si>
    <t>bitumenizirana juta          - HRN A.3.026, 027 ili jednakovrijedno</t>
  </si>
  <si>
    <t>Obračun se vrši prema postojećim normama GN 301,5 ili jednakovrijedno.</t>
  </si>
  <si>
    <t>čelični lim HRN C.B4.011,  017,  030,  110,  113 ili jednakovrijedno</t>
  </si>
  <si>
    <t>pocinčani lim HRN C.B4.081, HRN C.E4.020 ili jednakovrijedno</t>
  </si>
  <si>
    <t>olovni lim HRN C.E4.040 ili jednakovrijedno</t>
  </si>
  <si>
    <t>bakreni lim HRN C.D4.500,  020 ili jednakovrijedno</t>
  </si>
  <si>
    <t>limovi od aluminija ili aluminijskih legura HRN C.C4.020,  025,  030,  050,  051, HRN C.C4.060 - 062,  120,  150 ili jednakovrijedno</t>
  </si>
  <si>
    <t>Montažni zidovi izvode se od nosivih CW profila od pocinčanog lima debljine 0.6 mm, presjeka 75/100 mm na maksimalnom razmaku 41,7 – 62,5 cm određenom po proizvođaču, s domjom i gornjom vodilicom od UW profila. Između profila se umeće mineralna vuna debljine 6 cm, s osiguranjem od micanja. Na spoju sa zidom, stropom i podom na profile se nanosi brtvena masa, a isti se pričvršćuju odgovarajućim pričvrsnim elementima.</t>
  </si>
  <si>
    <t>Sva opločenja zidova, podova i sl. izvesti tamo gdje je to po projektu predviđeno. Izvedba mora zadovoljiti propise HRN U.F2.011 ili jednakovrijedno.</t>
  </si>
  <si>
    <t>neglazirane podne pločice                          - HRN B.D1.310,  320,  322 ili jednakovrijedno</t>
  </si>
  <si>
    <t>fasadne i podne pločice vučene i prešane   - HRN B.D1.335.334 ili jednakovrijedno</t>
  </si>
  <si>
    <t>fasadne keramičke pločice                         - HRN B.D8.050 ili jednakovrijedno</t>
  </si>
  <si>
    <t>glazirane podne pločice                             - HRN B.D1.305, 306 i HRN B.D8.460, 052 ili jednakovrijedno</t>
  </si>
  <si>
    <t>glazirane zidne pločice                               - HRN B.D1.300, 301 i HRN B.D8.460, 052 ili jednakovrijedno</t>
  </si>
  <si>
    <t>cement  - HRN B.C1.010  - 015 ili jednakovrijedno</t>
  </si>
  <si>
    <t>Sav vezni materijal, ljepila, zaptivni materijal i pomoćna sredstva HRN U.F2.011.  ili jednakovrijedno</t>
  </si>
  <si>
    <t>Ljepilo mora odgovarati važećem standardu HRN U.F2.011 ili jednakovrijedno.</t>
  </si>
  <si>
    <t>- HRN D.E1.011 kvaliteta materijala za unutrašnju stolariju ili jednakovrijedno,</t>
  </si>
  <si>
    <t>- HRN D.E1.012 osnovni materijali za vanjsku stolariju ili jednakovrijedno,</t>
  </si>
  <si>
    <t>- građevna stolarija D.E1.001, 009 do 192 ili jednakovrijedno,</t>
  </si>
  <si>
    <t>- puno drvo za izvedbu D.C5.020 do 041 ili jednakovrijedno,</t>
  </si>
  <si>
    <t>- razne ploče za izvedbu (furnir, stolarske kombinirane) D.C5.040 do 042 i 044 ili jednakovrijedno,</t>
  </si>
  <si>
    <t>- staklo B.E1.011, 050, 080 ili jednakovrijedno</t>
  </si>
  <si>
    <t>- okov (brave, štitnici, spojnice, zatvarači, zasuni, prihvatne ploče, vodilice) M.K3.020 do 022; 025 do 031; 032 do 324 ili jednakovrijedno,</t>
  </si>
  <si>
    <t>- zaštita stolarije D.T4.027, 028, 039 ili jednakovrijedno,</t>
  </si>
  <si>
    <t>- završna obrada stolarije H.C.002, H.C1.001, 002; 010 do 034, H.C5.020, H.C6.050, H.C7.031 do 035, 050; H.C8.030 do 064, 201 do 214 ili jednakovrijedno,</t>
  </si>
  <si>
    <t>- ljepila H.K1.041 do 045, H.K2.021 do 025, H.K8.020 do 026 ili jednakovrijedno,</t>
  </si>
  <si>
    <t>- ispitivanje stolarije  D.E8.001 do 193, 235 ili jednakovrijedno,</t>
  </si>
  <si>
    <t>- staklarski kit  H.C6.050 ili jednakovrijedno</t>
  </si>
  <si>
    <t>Opći građevinski čelici - HRN C.B.0.500 ili jednakovrijedno</t>
  </si>
  <si>
    <t>Kvadratni čelici vruće valjani - HRN C.B.3.024 ili jednakovrijedno</t>
  </si>
  <si>
    <t>Plosni čelici vruće valjani - HRN C.B.3.025 ili jednakovrijedno</t>
  </si>
  <si>
    <t>Okrugli čelici vruće valjani - HRN C.B.021 ili jednakovrijedno</t>
  </si>
  <si>
    <t xml:space="preserve"> rubovima vruće valjani - HRN C.B.3.101 ili jednakovrijedno</t>
  </si>
  <si>
    <t>izradu i isporuku - HRN C.B.3.402 ili jednakovrijedno</t>
  </si>
  <si>
    <t>Betonsko željezo okruglo vruće valjano - HRN C.K.020 ili jednakovrijedno</t>
  </si>
  <si>
    <t>Toplovaljani rebrasti lim oblik i mjere - HRN C.B.4.114 ili jednakovrijedno</t>
  </si>
  <si>
    <t>za izradu i isporuku - HRN C.B.5.020 ili jednakovrijedno</t>
  </si>
  <si>
    <t>i aluminija - HRN C.C.3.120 ili jednakovrijedno</t>
  </si>
  <si>
    <t>aluminijskih legura - HRN C.C.3.202 ili jednakovrijedno</t>
  </si>
  <si>
    <t>U-profili od aluminija i aluminijske legure - HRN C.C.3.203 ili jednakovrijedno</t>
  </si>
  <si>
    <t>legura prešani  - HRN C.C.3.220 ili jednakovrijedno</t>
  </si>
  <si>
    <t>Limovi i trake od aluminija - HRN C.C.4.020 ili jednakovrijedno</t>
  </si>
  <si>
    <t>Pocinčani limHRN C.B.4.081 i HRN C.E.4.020 ili jednakovrijedno</t>
  </si>
  <si>
    <t>Čelični lim - HRN C.B.4.011 - 017, HRN C.B.4.030  i HRN C.B.4.110 - 113 ili jednakovrijedno</t>
  </si>
  <si>
    <t>Osnovno premazno sredstvo s minijem - HRN C.T.7.326  i HRN C.T.7.327 ili jednakovrijedno</t>
  </si>
  <si>
    <t>Osnovni minij po standardu - HRN H.C.1.023 ili jednakovrijedno</t>
  </si>
  <si>
    <t>Cinkov kromat - HRN H.1.034 ili jednakovrijedno</t>
  </si>
  <si>
    <t>Sve cijevi (vodovodne i kanalizacione), armature, te poklopci i stupaljke za zasunske komore moraju biti u kvaliteti prema postojećim važećim normama  HRN EN i ISO ili jednakovrijedno, ako se radi o materijalu za koji ne postoje domaće važeće norme.</t>
  </si>
  <si>
    <t>Tehnički uvjeti za izvođenje soboslikarskih -ličilačkih radova HRN U.F.2.015. ili jednakovrijedno</t>
  </si>
  <si>
    <t>Spušteni stropovi od gipskartonskih ploča sastoje se od metalne podkonstrukcije, nosivih i montažnih profila i gipskartonskih ploča.</t>
  </si>
  <si>
    <t>Na potkonstrukciju se posebnim samoreznim vijcima u poprečnom smjeru pričvršćuju gipskartonske ploče standardnih dimrnzija 200-300/125 cm.</t>
  </si>
  <si>
    <t>Kod izvedbe spuštenog stropa potrebno se pridržavati svih uputa proivođača, naročito kod uskladištenja  ploča i uvjeta temperature i vlažnosti zraka prostora u kojima će se izvoditi spušteni strop ili pregradna stijena (temperatura se smije kretati od 11 do 35º i relativna vlažnost zraka do 70 %). Ploče treba zaštiti od kondenzne vlage. Ploče trebaju prije izvedbe biti na mjestu ugradnje najmanje 24 sata, da bi se prilagodile mikroklimatskim uvjetima prostora.</t>
  </si>
  <si>
    <t>Potkonstrukcija je izrađena od profila CD 60/27 mm, od pocinčanog lima debljine 0.7 mm i posebnih vješača koji se vijcima u tiplama pričvršćuju o stropnu konstrukciju. Nosiva konstrukcija i podkonstrukcija  montiraju se po rasteru određenom od proizvođača spuštenog stropa</t>
  </si>
  <si>
    <t>Sav materijal za izolaciju treba biti prvorazredne kvalitete, te odgovarati postojećim propisima i standardima.</t>
  </si>
  <si>
    <t>Način izvedbe i ugradbe, preuzimanje i priprema podloge , te način obračuna u svemu prema postojećim normama za izvođenje završnih radova u građevinarstvu TU-IX ili jednakovrijedno</t>
  </si>
  <si>
    <t xml:space="preserve">Elemente ugrađivati po principu suhe ugradbe, sa svim potrebnim odgovarajućim letvama, sidrima i ispunom izolacionim materijalom za brtvljenje, te trajnoelastičnim kitom. Metalni dijelovi zaštićeni antikorozivno.
Sve stolarske radove potrebno je izvesti prema šemama, detaljima i uputama projektanta. Izvođač mora nuditi kompletnu izvedbu s ostakljenjem, okovom, spojnim sredstvima i vanjskom zaštitom, što sve ulazi u cijenu stavke. Izvođač radova mora izraditi detaljne nacrte za svaku poziciju i riješiti način pričvršćenja pri ugradbi, a nacrte ovjeriti kod projektanta ili nadzornog inženjera i uskladiti s ostalim projektima. Eventualne zidarske pripomoći kod ugradnje snosi izvođač stolarije, osim ako to nije drugačije navedeno. Sve mjere zidarskih otvora potrebno je OBAVEZNO prekontrolirati na građevini prije izrade stolarskih elemenata. Sva brtvljenja na spoju sa zidom izvesti purpjenom.
</t>
  </si>
  <si>
    <t>OSTALI RADOVI</t>
  </si>
  <si>
    <t>Ana Jeren, mag.ing.arch.</t>
  </si>
  <si>
    <t>Lucija Zrinjski, mag.ing.arch.</t>
  </si>
  <si>
    <t>Uklanjanje horizontalnih žlijebova krova</t>
  </si>
  <si>
    <t>Skidanje i uklanjanje limenih horizontalnih žlijebova sa kukama sa zgrade, promjer ~16cm. U cijenu je uključena demontaža te svi potrebni pomoćni radovi  kao i eventualno potrebna skela i podupore. Obračun po m1 RŠ prosječno 50cm. Horizontalni i vertikalni transport do mjesta zbrinjavanja uključen u cijenu.</t>
  </si>
  <si>
    <t>Demontaža krovnih prozora</t>
  </si>
  <si>
    <t>Skidanje i uklanjanje krovnih prozora, utovar i prijevoz na gradski depo ili mjesto zbrinjavanja. Potrebna skela je uključena u cijeni. U cijenu je uključeno spuštanje demontiranog materijala, utovar u kamion te odvoz na gradsku deponiju. Obračun po komadu</t>
  </si>
  <si>
    <t>Uklanjanje krovnog pokrova</t>
  </si>
  <si>
    <t>m3</t>
  </si>
  <si>
    <t>Pažljiva razgradnja pregradnih zidova</t>
  </si>
  <si>
    <t>Pažljiva razgradnja dimnjaka</t>
  </si>
  <si>
    <t>Uklanjanje slojeva podova svih etaža</t>
  </si>
  <si>
    <t>Uklanjanje podgleda stropova</t>
  </si>
  <si>
    <t>Otucanje žbuke sa zidova</t>
  </si>
  <si>
    <t>Demontaža unutarnjih drvenih stepenica</t>
  </si>
  <si>
    <t>Demontaža limenog pokrova na erkerima i limene obloge na krovnom belvederu te odvoz demontiranog lima na gradsku deponiju. Obračun po m2 limenog elementa. U cijenu je uključeno spuštanje demontiranog materijala, utovar u kamion, odvoz na gradsku deponij te te svi potrebni pomoćni radovi, kao i skela.</t>
  </si>
  <si>
    <t>podupirači</t>
  </si>
  <si>
    <t>vijci za drvo</t>
  </si>
  <si>
    <r>
      <t xml:space="preserve">Dobava, izrada, sječenje, savijanje postava i vezivanje armature kvalitete </t>
    </r>
    <r>
      <rPr>
        <b/>
        <sz val="11"/>
        <rFont val="Arial"/>
        <family val="2"/>
      </rPr>
      <t>B500A i B500B</t>
    </r>
    <r>
      <rPr>
        <sz val="11"/>
        <rFont val="Arial"/>
        <family val="2"/>
      </rPr>
      <t xml:space="preserve">. Izrada prema statičkom računu i nacrtima savijanja armature. Količine u troškovniku računate u odnosu na m3 ugrađenog betona. Stvarne količine će se obračunavati temeljem nacrta savijanja, računajući teoretske težine. </t>
    </r>
  </si>
  <si>
    <t>Konstrukcijski čelik:   S235JR
Vijci:     k. č. 5.6.</t>
  </si>
  <si>
    <t>Prije izvođenja radova obavezno radioničke nacrte dati na pregled projektantu konstrukcije!</t>
  </si>
  <si>
    <t>Unutarnje čelično stubište</t>
  </si>
  <si>
    <t>ČELIČNA KONSTRUKCIJA</t>
  </si>
  <si>
    <t>trapezni lim</t>
  </si>
  <si>
    <t>- oplata (trostrana)</t>
  </si>
  <si>
    <t>Obostrano pojačanje unutarnjih nosivih zidova armiranom žbukom - FRCM sustav</t>
  </si>
  <si>
    <t>Prije ugradnje FRCM mreže potebno je popuniti sljubnice i veće neravnine bescementnim mortom za zidanje na osnovi prirodnog hidrauličkog vapna i eko-pucolana. Mort se nanosi između elemenata ziđa lopaticom, lagano pritiskajući kako bi se poboljšala prionjivost. Nakon popunjavanja i izravnjavanja površine, u još svježi mort utiskuje se alkalno otporna mrežica za armiranje od staklenih vlakana zasićena smolom. Preklop mrežica je min. 10 cm. Preko mrežice se nanosi vapneno-cementna žbuka u debljini 1-4cm. Nakon toga se radi fini završni sloj žbuke za zaglađivanje kao priprema za ličenje. Uključivo i špalete oko prozora. Podloga pripremljena prema uputama proizvođača. Svi radovi prema uputama proizvođača. Sve komponente koristiti od istog proizvođača. Prilikom izvedbe koristiti vodilice za žbukanje. U cijeni je sav rad, materijal te potrebna platforma. Obračun po m² ožbukanih zidova.</t>
  </si>
  <si>
    <t>U cijenu uključen sav rad, materijal, skele i radne platforme, alati i strojevi.</t>
  </si>
  <si>
    <t>OSB ploče 22mm</t>
  </si>
  <si>
    <t>AB tlačna ploča na drvenim grednicima (POZ 200)</t>
  </si>
  <si>
    <r>
      <t>Stropna ploča prizemlja se izvodi kao spregnuta konstrukcija drvo-beton. Izvedba spregnute armiranobetonske ploče debljine 10 cm na postojeću konstrukciju stropa prizemlja (POZ 200). Strop prizemlja čine drveni grednici b/h=18/20 cm. Na drvene grednike postavlja se oplata - OSB ploče (D=22mm) koja se čavla u drvene grednike.  Povezivanje AB ploče i postojeće konstrukcije drvenog grednika pomoću vijaka za drvo za sprezanje</t>
    </r>
    <r>
      <rPr>
        <sz val="11"/>
        <rFont val="Arial"/>
        <family val="2"/>
      </rPr>
      <t xml:space="preserve"> (Φ5×165, vijak za drvo za sprezanje drvo-beton)</t>
    </r>
    <r>
      <rPr>
        <sz val="11"/>
        <rFont val="Arial"/>
        <family val="2"/>
      </rPr>
      <t>. Ploča se armira mrežom Q335 (zasebna stavka) u sredini visine ploče te je kvaliteta betona C25/30. Betoniranje unutar postojećih zidova. U cijenu stavke uključena je i privremena konstrukcija za podupiranje stropa prizemlja. Ploča se armira mrežom i šipkama prema nacrtima armature. Tijekom izvedbe spregnute konstrukcije potrebno je podupiranje grednika u sredini raspona s podupiračima h=350cm.</t>
    </r>
  </si>
  <si>
    <t>TESARSKI RADOVI</t>
  </si>
  <si>
    <r>
      <t>Na mjestima spoja međukatne konstrukcije sa zidovima, vrši se točkasto povezivanje bušenjem i provođenjem navojnih šipki kroz zid. Dobava i ugradnja čeličnih navojnih šipki duljine 120cm, promjera d16, na razmak</t>
    </r>
    <r>
      <rPr>
        <sz val="11"/>
        <rFont val="Arial"/>
        <family val="2"/>
      </rPr>
      <t>u 1,5</t>
    </r>
    <r>
      <rPr>
        <sz val="11"/>
        <rFont val="Arial"/>
        <family val="2"/>
      </rPr>
      <t xml:space="preserve"> m. Navojna šipka sidri se u bušenu rupu s ugradnjom epoksidnog ljepila u opečnom zidu. Navedeno sidro se s vanjske strane zida pričvršćuje na podložnu pločicu ≠150×150×8 mm. Sidra se postavljaju prije izvedbe AB ploče, te se ubetoniravaju u istu. </t>
    </r>
  </si>
  <si>
    <t>Zamjena postojećih dotrajalih drvenih greda (POZ 200)</t>
  </si>
  <si>
    <t xml:space="preserve">Drvene grede su dimenzija b/h=18/20 cm te kvalitete drveta C24. Grede se zamjenjuju na mjestima dotrajalih greda prema odobrenju projektanta. Obračun po m3, komplet postavno. U cijenu uračunata demontaža postojećih, te zamijena novim, sav rad i potreban materijal i alat. Obračun po m³ zamijenjenih greda. </t>
  </si>
  <si>
    <t>Nova konstrukcija krovnog prozora - belveder</t>
  </si>
  <si>
    <t>AB  ploča spregnute konstrukcije potkrovlja (POZ300)</t>
  </si>
  <si>
    <r>
      <t xml:space="preserve">Svi betoni u nosivim konstrukcijama razreda tlačne čvrstoće:
- </t>
    </r>
    <r>
      <rPr>
        <b/>
        <sz val="11"/>
        <rFont val="Arial"/>
        <family val="2"/>
      </rPr>
      <t xml:space="preserve">C25/30 - temelji, zidovi, ploče, grede i serklaži
- u svim konstrukcijama u zemlji: zidovi ispod kote +/-0.00, temelji, temeljne ploče </t>
    </r>
    <r>
      <rPr>
        <sz val="11"/>
        <rFont val="Arial"/>
        <family val="2"/>
      </rPr>
      <t xml:space="preserve">razreda izloženosti </t>
    </r>
    <r>
      <rPr>
        <b/>
        <sz val="11"/>
        <rFont val="Arial"/>
        <family val="2"/>
      </rPr>
      <t>XC2</t>
    </r>
    <r>
      <rPr>
        <sz val="11"/>
        <rFont val="Arial"/>
        <family val="2"/>
      </rPr>
      <t xml:space="preserve">, u svim ostalim konstrukcijama: </t>
    </r>
    <r>
      <rPr>
        <b/>
        <sz val="11"/>
        <rFont val="Arial"/>
        <family val="2"/>
      </rPr>
      <t>zidovi iznad kote +/-0.00, stupovi, ploče, grede, nadvoji i serklaži</t>
    </r>
    <r>
      <rPr>
        <sz val="11"/>
        <rFont val="Arial"/>
        <family val="2"/>
      </rPr>
      <t xml:space="preserve"> razred izloženosti </t>
    </r>
    <r>
      <rPr>
        <b/>
        <sz val="11"/>
        <rFont val="Arial"/>
        <family val="2"/>
      </rPr>
      <t xml:space="preserve">XC1. Podložni betoni minimalnog razreda tlačne čvrstoće C16/20.
Armatura: B500A i B500B 
</t>
    </r>
  </si>
  <si>
    <t>Prije izvođenja radova obavezno radioničke nacrte dati na pregled projektantu konstrukcjie!</t>
  </si>
  <si>
    <t>AKZ čelične konstrukcije
- na unutarnjim dijelovima čelične konstrukcije stavljaju se hladni premazi
- čelični elementi na otvorenom vruće cinčanje</t>
  </si>
  <si>
    <t xml:space="preserve">Nosiva čelična konstrukcija se izrađuje u zavarenoj izvedbi (ukrute, prihvatni limovi) te se potom vijčano sastavlja na gradilištu. </t>
  </si>
  <si>
    <t>Obveza izvoditelja je izrada radioničkih nacrta, to treba uključiti u jediničnu cijenu svake stavke!</t>
  </si>
  <si>
    <t>Protupožarni premaz za čelik nanosi se u nekoliko slojeva protupožarnog izolirajućeg premaza bez otapala. Podloga mora biti kompatibilni AKZ premaz - obavezno uskladiti sa izvoditeljem čelične konstrukcije. U vanjskim prostorima izloženim velikoj vlazi potrebno je protupožarni premaz zaštititi kompatibilnim završnim premazom.</t>
  </si>
  <si>
    <t xml:space="preserve">Debljina protupožarnog premaza ovisna je o faktoru profila Ap/V (m-1), od min. 01. Podatke uskladiti sa tabelarnim podacima proizvođača protupožarnog premaza. </t>
  </si>
  <si>
    <t>Uz valjanu Potvrdu o sukladnosti nužno je osigurati i izvještaj o mjerenju debljina pojedinih premaza postignutim tijekom izvedbe, izdanog od ovlaštene ispitne kuće za takva mjerenja.</t>
  </si>
  <si>
    <r>
      <t xml:space="preserve">Protupožarni premaz vatrootpornosti </t>
    </r>
    <r>
      <rPr>
        <b/>
        <sz val="11"/>
        <rFont val="Arial"/>
        <family val="2"/>
      </rPr>
      <t>R30</t>
    </r>
  </si>
  <si>
    <t>Izvedba nove čelične konstrukcije  stropa 1. kata (POZ 300) i krovišta</t>
  </si>
  <si>
    <t>Povezivanje AB ploča sa zidovima pomoću sidrenih armaturnih šipki - POZ 200 i 300</t>
  </si>
  <si>
    <t xml:space="preserve">Dobava materijala i izrada međukatne konstrukcije (POZ 300) i krovišta s rogovima čeličnih profila HEA160, kvalitete čelika S235. Nosivi sustav zamjenskog krovišta sastoji se od HEA 160 profila četverostrešne forme. Krovište se sastoji od 3 paralelne ravnine čeličnih nosača, od kojih rubne ravnine čine čelični okvir sa zakošenim stupovima te srednja ravnina koju čini trozglobni sustav. Sve tri ravnine su u petama povezane čeličnim zategama u obliku HEA 160 profila koji čine sustav spregnute stropne konstrukcije. </t>
  </si>
  <si>
    <r>
      <t>moždanici , d=13 mm, h</t>
    </r>
    <r>
      <rPr>
        <sz val="8"/>
        <rFont val="Arial"/>
        <family val="2"/>
      </rPr>
      <t xml:space="preserve">sc </t>
    </r>
    <r>
      <rPr>
        <sz val="11"/>
        <rFont val="Arial"/>
        <family val="2"/>
      </rPr>
      <t>= 65mm</t>
    </r>
  </si>
  <si>
    <t>kpl</t>
  </si>
  <si>
    <t>čelični dijelovi</t>
  </si>
  <si>
    <r>
      <t xml:space="preserve">Izvedba novog čeličnog stubišta u prizemlju i na katu. Kvaliteta čelika je S235. Tetive stubišta su od čeličnog flaha d=1,2mm. Nosači gazišta su profili L presjeka 50x50 mm. Gazišta su čelični lim d=8mm. Na gazišta se učvršćuje drvena obloga (d=40mm) i drvena čela (d=20mm). Zavari, spojevi i limovi su uračunati u količinu. Nakon izrade radioničkih nacrta, poslati iste na uvid projektanta. U cijeni sav rad i materijal, te AKZ i završno ličenje metalnih dijelova lakom u tonu po odabiru projektanta, a vrste prema projektu konstrukcije. Ličenje drvenih dijelova akrilnim lakom otpornim na habanje uključeno u jediničnu cijenu stavke. Na gazišta ugraditi protuklizne trake koje su u ravnini plohe. Obračun po kg Č.konstrukcije i po kom drvene obloge.
</t>
    </r>
    <r>
      <rPr>
        <i/>
        <sz val="11"/>
        <rFont val="Arial"/>
        <family val="2"/>
      </rPr>
      <t>Izrada prema bravarskoj shemi ST. g i h</t>
    </r>
    <r>
      <rPr>
        <sz val="11"/>
        <rFont val="Arial"/>
        <family val="2"/>
      </rPr>
      <t>.</t>
    </r>
  </si>
  <si>
    <t>drvena čela (100x19cm)</t>
  </si>
  <si>
    <t>drvena gazišta (100x28cm i klinasta)</t>
  </si>
  <si>
    <t>shema g</t>
  </si>
  <si>
    <t>shema h</t>
  </si>
  <si>
    <r>
      <rPr>
        <b/>
        <sz val="11"/>
        <rFont val="Arial"/>
        <family val="2"/>
      </rPr>
      <t xml:space="preserve">Izrada, doprema i ugradba unutarnje ograde stubišta 
</t>
    </r>
    <r>
      <rPr>
        <sz val="11"/>
        <rFont val="Arial"/>
        <family val="2"/>
      </rPr>
      <t>Vertikalne šipke promjera 10 mm pričvršćene varenjem bočno u čelične tetive preko pravokutne spojne čelične pločice. Rukohvat je čelična šipka promjer 20 mm. Visina ograde je 100 cm, mjereno od sredine gazišta.</t>
    </r>
    <r>
      <rPr>
        <sz val="11"/>
        <rFont val="Arial"/>
        <family val="2"/>
      </rPr>
      <t xml:space="preserve">
U cijeni sva rad i materijal, AKZ, te završno lakiranje akilnom ili poliuretanskom bojom za metal u tonu po izboru projektantu. 
Obračun po m¹.
</t>
    </r>
    <r>
      <rPr>
        <i/>
        <sz val="11"/>
        <rFont val="Arial"/>
        <family val="2"/>
      </rPr>
      <t xml:space="preserve">Izrada prema bravarskoj shemi </t>
    </r>
    <r>
      <rPr>
        <b/>
        <i/>
        <sz val="11"/>
        <rFont val="Arial"/>
        <family val="2"/>
      </rPr>
      <t>ST. g</t>
    </r>
    <r>
      <rPr>
        <b/>
        <i/>
        <sz val="11"/>
        <rFont val="Arial"/>
        <family val="2"/>
      </rPr>
      <t xml:space="preserve"> </t>
    </r>
    <r>
      <rPr>
        <b/>
        <sz val="11"/>
        <rFont val="Arial"/>
        <family val="2"/>
      </rPr>
      <t>i</t>
    </r>
    <r>
      <rPr>
        <b/>
        <i/>
        <sz val="11"/>
        <rFont val="Arial"/>
        <family val="2"/>
      </rPr>
      <t xml:space="preserve"> h</t>
    </r>
  </si>
  <si>
    <r>
      <t xml:space="preserve">Ličenje </t>
    </r>
    <r>
      <rPr>
        <b/>
        <sz val="11"/>
        <rFont val="Arial"/>
        <family val="2"/>
      </rPr>
      <t>trapeznog lima i tetiva</t>
    </r>
    <r>
      <rPr>
        <sz val="11"/>
        <rFont val="Arial"/>
        <family val="2"/>
      </rPr>
      <t>. Cijenom obuhvaćene slijedeće radnje:
- brušenje, čišćenje, otprašivanje 
- nanošenje antikorozivnog zaštitnog premaza
- završno lakiranje akilnom ili poliuretanskom bojom za metal u tonu po izboru projektanta
- završne popravke i čišćenje.
Obaviti sve radnje za kvalitetan rezultat. U cijeni stavke sav rad i materijal. Obračun po m</t>
    </r>
    <r>
      <rPr>
        <vertAlign val="superscript"/>
        <sz val="11"/>
        <rFont val="Arial"/>
        <family val="2"/>
      </rPr>
      <t>2</t>
    </r>
    <r>
      <rPr>
        <sz val="11"/>
        <rFont val="Arial"/>
        <family val="2"/>
      </rPr>
      <t>.</t>
    </r>
  </si>
  <si>
    <t>Svu drvenu građu potrebno je zaštititi sredstvom za impregnaciju koji štiti od bioloških utjecaja, što je uračunato u cijenu stavke</t>
  </si>
  <si>
    <t>tlocrtna površina krova</t>
  </si>
  <si>
    <t>Izvedba drvenih elemenata krovišta i pokrova - biber</t>
  </si>
  <si>
    <t xml:space="preserve">Izvedba drvene daščane oplate i potkonstrukcije drvenim gredama dimenzija b/h=10/14 cm na razmaku 60cm te kvalitete drveta C24. Izrada zaobljene remenate.  Obračun po m2 , komplet postavno. U cijenu uračunata demontaža postojećih, te zamijena novim, sav rad i potreban materijal i alat. Obračun po m² tlocrtne površine krova. </t>
  </si>
  <si>
    <r>
      <rPr>
        <b/>
        <sz val="11"/>
        <rFont val="Arial"/>
        <family val="2"/>
      </rPr>
      <t>Čišćenje, odvoz i deponiranje otpadnog materijala i komada starog namještaja</t>
    </r>
    <r>
      <rPr>
        <sz val="11"/>
        <rFont val="Arial"/>
        <family val="2"/>
      </rPr>
      <t xml:space="preserve"> (npr. stari ormari, kauči, stolovi, životinjski otpad) s kompletne površine obuhvata. Otpadni materijal se sortira i odvozi na deponiju. Deponira se sukladno važećem Zakonu o otpadu i uvjetima i pravilima deponije. Obračun se vrši po m² očišćene površine. </t>
    </r>
    <r>
      <rPr>
        <i/>
        <u val="single"/>
        <sz val="11"/>
        <rFont val="Arial"/>
        <family val="2"/>
      </rPr>
      <t>NAPOMENA: ova stavka se u cijelosti izvodi prije početka radova po ostalim stavkama troškovnika.</t>
    </r>
  </si>
  <si>
    <t>Demontaža dijela pokrova od glinenog crijepa - glineni crijep na krovnoj letvi. Uklanjanje pokrova, krovnih letvi, veterlajsni, demontaža opšava. U cijenu uključiti troškove skele za izvršenje rada. U cijenu je uključeno spuštanje demontiranog materijala te horizontalni transport do deponija. U cijenu uključiti troškove recikliranja po ovlaštenoj tvrtki, te potrebnu skelu za izvršenje rada. Obračun po m2 kose površine.  Adekvatno natkrivanje i zaštita potkrovlja do postavljanja novog krovišta.</t>
  </si>
  <si>
    <r>
      <t>Razgradnj</t>
    </r>
    <r>
      <rPr>
        <sz val="11"/>
        <rFont val="Arial"/>
        <family val="2"/>
      </rPr>
      <t xml:space="preserve">a zidanog dimnjaka dimenzija 110×55cm i pokrovne betonske kape. </t>
    </r>
    <r>
      <rPr>
        <sz val="11"/>
        <color indexed="8"/>
        <rFont val="Arial"/>
        <family val="2"/>
      </rPr>
      <t>Uklanja se od prizemlja do vrha (visina cca 10 m). Razgradnja počinje pažljivom ručnom razgradnjom cigli red po red, počevši od najgornjeg reda. U cijenu uključeni svi radovi, materijal, transporti i odlaganje.</t>
    </r>
  </si>
  <si>
    <r>
      <t>Pažljiva razgradnja pregradnih zidova</t>
    </r>
    <r>
      <rPr>
        <sz val="11"/>
        <color indexed="10"/>
        <rFont val="Arial"/>
        <family val="2"/>
      </rPr>
      <t xml:space="preserve"> </t>
    </r>
    <r>
      <rPr>
        <sz val="11"/>
        <rFont val="Arial"/>
        <family val="2"/>
      </rPr>
      <t>od opeke de</t>
    </r>
    <r>
      <rPr>
        <sz val="11"/>
        <color indexed="8"/>
        <rFont val="Arial"/>
        <family val="2"/>
      </rPr>
      <t>bljine 15 cm. Neki zidovi obloženi su keramičkim pločicama. Uklanja se do poda etaže (visina cca 3 m). Razgradnja počinje pažljivom ručnom razgradnjom cigli red po red, počevši od najgornjeg reda. U cijenu uključeni svi radovi, materijal, transporti i odlaganje.</t>
    </r>
  </si>
  <si>
    <t>Pažljiva razgradnja zidanih zidova</t>
  </si>
  <si>
    <r>
      <t>Pažljiva razgradnja pregradnih zidova</t>
    </r>
    <r>
      <rPr>
        <sz val="11"/>
        <color indexed="10"/>
        <rFont val="Arial"/>
        <family val="2"/>
      </rPr>
      <t xml:space="preserve"> </t>
    </r>
    <r>
      <rPr>
        <sz val="11"/>
        <rFont val="Arial"/>
        <family val="2"/>
      </rPr>
      <t>od opeke de</t>
    </r>
    <r>
      <rPr>
        <sz val="11"/>
        <color indexed="8"/>
        <rFont val="Arial"/>
        <family val="2"/>
      </rPr>
      <t>bljine 25-45cm. Neki zidovi obloženi su keramičkim pločicama. Uklanja se do poda etaže (visina cca 3 m). Razgradnja počinje pažljivom ručnom razgradnjom cigli red po red, počevši od najgornjeg reda. U cijenu uključeni svi radovi, materijal, podupiranje po potrebi, transporti i odlaganje.</t>
    </r>
  </si>
  <si>
    <t>a) unutarnji</t>
  </si>
  <si>
    <t>potkrovlje</t>
  </si>
  <si>
    <t xml:space="preserve">Potrebno je ukloniti rogove, poprečne grede, daščanu oplatu. Uklanjanje rezanjem roga na komade pogodne za transport. Obavezno podupiranje elemenenata tijekom izvođenja radova. Sav rad, transport i zbrinjavanje otpadnog materijala uključeni u cijenu. Obračun po m2 kose površine. </t>
  </si>
  <si>
    <t>Uklanjanje drvenih grednika</t>
  </si>
  <si>
    <t>Uklanjanje drvenih grednika u podu potkrovlja. Uklanjanje rezanjem grednika na komade pogodne za transport. Stavka uključuje razgradnju, sve vertikalne i horizontalne transporte, utovar i prijevoz na gradski deponij. Obračun po m2 tlocrne površine poda.</t>
  </si>
  <si>
    <r>
      <t>Uklanjanje svih dijelo</t>
    </r>
    <r>
      <rPr>
        <sz val="11"/>
        <rFont val="Arial"/>
        <family val="2"/>
      </rPr>
      <t>va podgleda stro</t>
    </r>
    <r>
      <rPr>
        <sz val="11"/>
        <color indexed="8"/>
        <rFont val="Arial"/>
        <family val="2"/>
      </rPr>
      <t>pova POZ300 (strop kata) i POZ200 (strop prizemlja). Međukatna konstrukcija su drveni grednici te su slojevi koji se uklanjaju: žbuka, trstika i daščana oplata. Nakon uklanjanja podgleda pregledati međukatnu konstrukciju od eventualnih oštećenja. Stavka uključuje razgradnju, vertikalne i horizontalne transporte, utovar i prijevoz na gradski deponij. Obračun po m2. Mogućnost lokalne pojave gipskartonskih podgleda. Uklanjanje dasaka piljenjem.</t>
    </r>
  </si>
  <si>
    <t>pogled stropa prizemlja</t>
  </si>
  <si>
    <t>podgled stropa kata</t>
  </si>
  <si>
    <t>Demontaža unutarnjih vrata</t>
  </si>
  <si>
    <t>Demontaža i uklanjanje  unutarnjih drvenih vrata krilo i dovratnici.  U cijenu je uključen utovar u kamion te odvoz na gradsku deponiju. Obračun po komadu</t>
  </si>
  <si>
    <r>
      <t>Skidanje i uklanjanje drvene konstrukcije, gazišta, čela i ograde te tepiha s metalnim pričvrsnicama unutarnjeg trokrakog zaokretnog stubišta koje vode iz prizemlja na prvi kat i potkrovlj</t>
    </r>
    <r>
      <rPr>
        <sz val="11"/>
        <rFont val="Arial"/>
        <family val="2"/>
      </rPr>
      <t>e. Tlocrtna dimenzija cca 280x200cm.</t>
    </r>
    <r>
      <rPr>
        <sz val="11"/>
        <color indexed="8"/>
        <rFont val="Arial"/>
        <family val="2"/>
      </rPr>
      <t xml:space="preserve">  U cijenu je uključen utovar u kamion te odvoz na gradsku deponiju. Obračun po komadu</t>
    </r>
  </si>
  <si>
    <t xml:space="preserve">   ●</t>
  </si>
  <si>
    <r>
      <rPr>
        <b/>
        <sz val="11"/>
        <rFont val="Arial"/>
        <family val="2"/>
      </rPr>
      <t>Konzervatorsko - restauratorska istraživanja.</t>
    </r>
    <r>
      <rPr>
        <sz val="11"/>
        <rFont val="Arial"/>
        <family val="2"/>
      </rPr>
      <t xml:space="preserve"> Konzervatorsko-restauratorska istraživanja profilacija na fasadi i vanjskih drvenih prozora i vrata, a prije rušenja i demontaža, radi utvrđivanja njihovog izgleda.  Otvoriti konzervatorske sonde prema odredbama nadležne konzervatorske službe. Stavka uključuje izradu nacrta istraživanja s ucrtanim i opisanim nalazima.</t>
    </r>
  </si>
  <si>
    <t>Kod svih radova izvođač je dužan držati se Općih  Uvjeta Troškovnika (OUT), važećih zakona i propisa iz pojedine grupe radova, tehničkih uputa pojedinih proizvođača, koji moraju biti u skladu sa HRN i EU normama (ili jedankovrijedno).</t>
  </si>
  <si>
    <t>Varovi kvalitete prema normi HRN EN ISO 5817 (ili jedankovrijedno).</t>
  </si>
  <si>
    <t>107/21</t>
  </si>
  <si>
    <t>HNK-SG-107-21</t>
  </si>
  <si>
    <t>MAPA</t>
  </si>
  <si>
    <t>PROSINAC 2021.</t>
  </si>
  <si>
    <t>David Anđić, mag.ing.aedif.</t>
  </si>
  <si>
    <t xml:space="preserve">        Hrvatsko narodno kazalište u Zagrebu</t>
  </si>
  <si>
    <t xml:space="preserve">        Trg Republike Hrvatske 15, 10000, Zagreb</t>
  </si>
  <si>
    <t xml:space="preserve">                   OIB: 10852199405</t>
  </si>
  <si>
    <t xml:space="preserve"> STAMBENA  GRAĐEVINA – </t>
  </si>
  <si>
    <t xml:space="preserve"> k.č. 3894, k.o. Centar</t>
  </si>
  <si>
    <t xml:space="preserve">                   MAPA 1 -KNJIGA 2</t>
  </si>
  <si>
    <t>Petar Vrdoljak, mag.ing.aedif.</t>
  </si>
  <si>
    <t xml:space="preserve">                 PROJEKT OBNOVE KONSTRUKCIJE ZGRADE
                 TROŠKOVNIČKA SPECIFIKACIJA</t>
  </si>
  <si>
    <t>Matej Kramarić, mag.ing.aedif.</t>
  </si>
  <si>
    <t xml:space="preserve"> Matije Mesića 19, 10000 Zagreb</t>
  </si>
  <si>
    <t>Izvoditelj je dužan prije početka radova izraditi plan uređenja gradilišta na koji mora dobiti ovjeru naručitelja i nadzornog inženjera.</t>
  </si>
  <si>
    <t>Skele, podupore i razupore treba također predvidjeti u cjelini. Skele moraju biti u skladu s propisima OZO (HTZ). Iskopane rovove treba u načelu podupirati ako su dubine preko jednog metra. Osim toga, treba ukalkulirati sve potrebne zaštitne ograde, te rampe i mostove za prijevoz  materijala po gradnji.</t>
  </si>
  <si>
    <t>Kod izvedbe betonskih i armirano-betonskih radova treba se u svemu pridržavati postojećih propisa, standarda te Tehničkog propisa za betonske konstrukcije (NN br. 139/09, 14/10, 125/10, 136/12) i tehničkih uvjeta propisanih projektom konstrukcije ili jednakovrijednih.</t>
  </si>
  <si>
    <t>poduzimanje mjera po OZO (HTZ) i drugim postojećim propisima.</t>
  </si>
  <si>
    <t>poduzimanje mjera po OZO (HTZ) i drugim postojećim propisima,</t>
  </si>
  <si>
    <t>Materijal i elementi koje izvođač isporučuje i ugrađuje na objektu moraju biti u skladu sa propisima - VAŽEĆIM NORMAMA, a oni za koje ne postoje moraju posjedovati ateste od odgovarajućih ustanova da odgovaraju predviđenoj mjeri.</t>
  </si>
  <si>
    <t>Svih ostalih VAŽEĆIH NORMI U vezi ispitivanja prozora, vrata i okova.</t>
  </si>
  <si>
    <t>Za sve radove Izvođač se treba pridržavati svih važećih zakona i propisa, te HRN EN i ISO ili jednakovrijedno normi vezanih na vodovod i kanalizaciju, a u nedostatku istih i važe tehnička pravila DVGW ili jednakovrijedna. Cjelinu projekta čine nacrti, tekstualni opisi i ovaj troškovnik sa općim uvjetima. Eventualna odstupanja treba prethodno dogovoriti s nadzornim inženjerom i projektantom za svaki pojedini slučaj.</t>
  </si>
  <si>
    <r>
      <t xml:space="preserve">Napomena uz pripremne radove, rušenja i demontaže:
</t>
    </r>
    <r>
      <rPr>
        <sz val="11"/>
        <rFont val="Arial"/>
        <family val="2"/>
      </rPr>
      <t xml:space="preserve">Demontaža instalacija elektrike i instalacija odvodnje koje se ukidaju/uklanjaju nisu predmetom ove grupe radova, već su obračunate u pripadajućem dijelu troškovnika.
</t>
    </r>
    <r>
      <rPr>
        <b/>
        <i/>
        <sz val="11"/>
        <rFont val="Arial"/>
        <family val="2"/>
      </rPr>
      <t xml:space="preserve">Prije davanja ponude izvoditelj ima mogućnost provjeriti dostupnost i cijenu odlaganja otpada te iste ukalkulirati u ponudbenu cijenu. Neće se priznavati naknadna potraživanja za eventualne dulje transporte ili povećanje cijene na račun zbrinjavanja otpada.
</t>
    </r>
  </si>
  <si>
    <t>Uklanjanje svih slojeva podova, završna obloga (parket ili keramičke pločice), daščana obloga, nasip, pvc folija, cementna glazura, perlit, sve do nosivog sloja. Stavka uključuje razgradnju, sve vertikalne i horizontalne transporte, utovar i prijevoz na gradski deponij. Obračun po m2.</t>
  </si>
  <si>
    <t>Stropna ploča kata (POZ 300) se izvodi kao spregnuta konstrukcija čelik-beton. Spregnuti strop sastoji se od čeličnih profila HEA160, kvalitete čelika S235 ili jednakovrijedno (zasebna stavka) i tlačne ploče debljine 10 cm, klase betona C25/30. Tlačna ploča izvodi se kao spregnuta konstrukcija s trapeznim limom visine 5 cm i stijenke debljine t=0,88 mm. Na čelične profile su zavareni moždanici, a lim s rupama se postavlja preko moždanika na čelične profile.   U  AB ploče postavlja se armaturna mreža Q335 (zasebna stavka). Ploča se armira mrežom i šipkama prema nacrtima armature. Betoniranje unutar postojećih zidova.</t>
  </si>
  <si>
    <t>U jediničnu cijenu ove stavke potrebno je uključiti radnu pomoćnu skelu, te sav rad i materijal na izradi PP premaza, uključivo kompatibilni završni zaštitni premaz u tonu RAL 9010 ili jednakovrijedno. Obračun po kg čelične konstrukcije.</t>
  </si>
  <si>
    <t>Formiranje gradilišta</t>
  </si>
  <si>
    <r>
      <rPr>
        <b/>
        <sz val="11"/>
        <rFont val="Arial"/>
        <family val="2"/>
      </rPr>
      <t>Popravak oštećenih dijelova zida nastalih ispadanjem opeke.</t>
    </r>
    <r>
      <rPr>
        <sz val="11"/>
        <rFont val="Arial"/>
        <family val="2"/>
      </rPr>
      <t xml:space="preserve"> Stavkom je obuhvaćeno vađenje iz ležajeva dotrajale opeke i ponovno zidanje novom punom opekom u bescementnom mortu za zidanje. Prilikom zidanja treba poštivati postojeći vez opeke. Obračun po m² saniranog zida, a prema prethodnom pregledu i upisu nadzornog inženjera u građevinski dnevnik.</t>
    </r>
  </si>
  <si>
    <r>
      <rPr>
        <b/>
        <sz val="11"/>
        <rFont val="Arial"/>
        <family val="2"/>
      </rPr>
      <t>Izrada protupožarnog premaza za čelik na bazi vode vatrootpornosti R30</t>
    </r>
    <r>
      <rPr>
        <sz val="11"/>
        <rFont val="Arial"/>
        <family val="2"/>
      </rPr>
      <t>, koji stvara protupožarni izolirajući sloj za čelične nosače, stupove i grede, izvesti prema uputama proizvođača materijala i sustavu primijenjenom EU tehničkom dopuštenju ili jednakovrijednom, ispitano prema HRN– EN 13381-8 ili jednakovrijedno, usklađeno sa ETAG 018-2 (ili jedankovrijedno).</t>
    </r>
  </si>
  <si>
    <t>Izvedba novog horizontalnog AB seklaža na vrhu obodnih zidova i na središnjem zidu u potkrovlju i vertikalnog serklaža na katu. H. serklaž b/h=50-74/30-40 cm, V. serklaž 45x30cm, beton C25/30. Povezivanje novog serklaža ankerima d16/40cm s postojećim zidom. Izvođenje serklaža bez prekida u betoniranju.</t>
  </si>
  <si>
    <t>Demontaža instalacija</t>
  </si>
  <si>
    <t>Ispuštanje vode iz postojeće instalacije grijanja.</t>
  </si>
  <si>
    <t>Demontaža i odlaganje na privremenu deponiju, te utovar na kamion i odvoz na trajnu deponiju aluminijskih radijatora, u kompletu sa ventilima, prigušnicama, spojnim i pričvrsnim materijalom i konzolama u kompletu, prema broju članaka:</t>
  </si>
  <si>
    <t>5 - 20 članaka</t>
  </si>
  <si>
    <t>Demontaža i odlaganje na privremenu deponiju, te utovar na kamion i odvoz na trajnu deponiju čeličnih cijevi za grijanje (uključivo izolacija) po prostoru s koljenima, lukovima, prijelaznim komadima i materijalom za zavješenje, slijedećih dimenzija:</t>
  </si>
  <si>
    <t>DN15 - DN32</t>
  </si>
  <si>
    <t>Demontaža i odlaganje na privremenu deponiju, te predaja investitoru vanjske i unutarnje jedinice monosplit sustava. U cijenu uključiti demontažu nosača vanjskih i unutarnjih jedinica.</t>
  </si>
  <si>
    <t>Demontaža i odlaganje na privremenu deponiju, te utovar na kamion i odvoz na trajnu deponiju predizoliranih bakrenih cijevi za rashladni medij monosplit jedinice i cijevi za odvod kondenzata iz prostora u kompletu s koljenima, lukovima, prijelaznim komadima i materijalom za zavješenje, slijedećih duljina:</t>
  </si>
  <si>
    <t>Demontaža i odlaganje na privremenu deponiju, te utovar na kamion i odvoz na trajnu deponiju PVC kanalice, slijedećih duljina:</t>
  </si>
  <si>
    <t>Demontaža i odlaganje na privremenu deponiju, te utovar na kamion i odvoz na trajnu deponiju čeličnih cijevi plinske instalacije  u kompletu s armaturom, koljenima, lukovima, prijelaznim komadima i materijalom za zavješenje, slijedećih duljina:</t>
  </si>
  <si>
    <t>Demontaža i odvoz na privremeno skladište spremnika PTV zapremine 500l u kompletu sa ekspanzijskom posudom, cirkulacijskom pumpom, el. grijačem i termostatom.</t>
  </si>
  <si>
    <t>Demontaža i odlaganje na privremenu deponiju, te utovar na kamion i odvoz na trajnu deponiju plinskih atmosferskih aparata (20 kW) u kompletu sa dimnjačama i svom spojnom i priključnom armaturom.</t>
  </si>
  <si>
    <t>prekidači i utičnice</t>
  </si>
  <si>
    <t>razvodni ormari</t>
  </si>
  <si>
    <r>
      <rPr>
        <b/>
        <sz val="11"/>
        <rFont val="Arial"/>
        <family val="2"/>
      </rPr>
      <t>Demontaža antenske instalacije na krovu.</t>
    </r>
    <r>
      <rPr>
        <sz val="11"/>
        <rFont val="Arial"/>
        <family val="2"/>
      </rPr>
      <t xml:space="preserve"> Stavka obuhvaća demontažu, odvoz i zbrinjavanje kompletnog otpada koji se odvozi na građevinsku planirku/reciklažno dvorište ili otpad.</t>
    </r>
  </si>
  <si>
    <t>U stavku uračunata dobava materijala i postava paropropusne pričuvne hidroizolacije s vanjske strane toplinske izolacije u kose krovne kostrukcije. Paropropusna - vodonepropusna folija od  polipropilenskog tkanog voala, otporna na kidanje.  Postava prema uputama prizvođača. Obračun po m², netto površine, preklopi se ne obračunavaju.</t>
  </si>
  <si>
    <t>Obračun po m2 tlocrtne (ortogonalne) površine krovne plohe.</t>
  </si>
  <si>
    <t>U cijenu uračunat sav materijal i rad, svi spojni elementi i slojevi krova: 
- drveni rogovi b/h=10/14cm
- daščana oplata
- paropropusna pričuvna hidroizolacija
- roštilj letvi za ventilirani sloj
- crijep - biber</t>
  </si>
  <si>
    <t>Formiranje gradilišta obuhvaća:
 - dobava i montaža gradilišnog kontejnera za smještaj uprave, gradilišta i nadzorne službe
 - dobava i montaža gradilišnog kontejnera za smještaj i  deponiranje alata i sitnih strojeva
 - osiguranje privremenog priključka vode
 - osiguranje privremenog priključka električne energije
 - postava gradilišne table
 - doprema potrebne mehanizacije</t>
  </si>
  <si>
    <t xml:space="preserve">Uklanjanje žbuke sa obje strane unutarnjih nosivih zidova do cigle. Debljina žbuke je 2,0 - 2,5 cm. Površinu ziđa detaljno očistiti žičanim četkama te ispuhati komprimiranim zrakom. Pregledati ziđe radi postojanja eventualnih oštećenja (pukotina). iskazana je sva površina unutarnjih zidova, bez odbijenih otvora. U cijeni je potrebna skela, iznošenje šute, utovar na kamion te odvoz na gradsku deponiju. </t>
  </si>
  <si>
    <t>stropne lame, stropna šinska rasvjeta i zidne lampe</t>
  </si>
  <si>
    <t>U cijenu uračunati sve troškove rada, materijala i transporta</t>
  </si>
  <si>
    <t xml:space="preserve">Izvođač je dužan svakog dana očistiti sve prostore u kojima radi i komunicira </t>
  </si>
  <si>
    <t>U jedinične cijene svih izolaterskih radova potrebno je uključiti dobavu i ugradnju svih  materijala potrebnih za izvedbu, sav pribor i opremu, građevinske strojeve i alate potrebne pri ugradnji materijala, sve potrebne radne skele i sl.
Prijelaze horizontalne u vertikalnu hidroizolaciju, kao i lomove izolacije izvesti vodonepropusno upotrebom holkela ili veznih fazonskih elemenata, sve prema uputstvima proizvođača izolacijskih traka, a što je uključeno u jediničnu cijenu stavaka i ne naplaćuje se posebno.</t>
  </si>
  <si>
    <t>krovni vijenac</t>
  </si>
  <si>
    <t>Horizontalni žlijeb</t>
  </si>
  <si>
    <t>OSTALI RADOVI I DOBAVE</t>
  </si>
  <si>
    <r>
      <t xml:space="preserve">Dobava i ugradnja podžbuknih plastičnih cijevi za kablove jake i slabe struje.
</t>
    </r>
    <r>
      <rPr>
        <sz val="11"/>
        <rFont val="Arial"/>
        <family val="2"/>
      </rPr>
      <t>Ugradnja u postojeće zidane zidove prije postavljanja FRCM sustava. U cijenu uključena izrada šliceva za postavljanje cijevi u zidanom zidu. U cijenu uključen sav rad i materijal.  Obračun po m' cijevi</t>
    </r>
    <r>
      <rPr>
        <b/>
        <sz val="11"/>
        <rFont val="Arial"/>
        <family val="2"/>
      </rPr>
      <t xml:space="preserve"> </t>
    </r>
  </si>
  <si>
    <t xml:space="preserve">
Budući je građevina u zaštićenoj zoni u (u zoni sustava zaštite „A“ – Područje dobro očuvane i osobito vrijedne povijesne strukture) za cijelo vrijeme izvedbe radova (svi radovi)  - provoditi će se kontinuirani konzervatorski nadzor.
Izvoditelj je dužan strogo se pridržavati projekta i svih naputaka danih u projektu u pogledu očuvanja kulturnog dobra.
Također izvoditelj je dužan strogo se pridržavati i svih naputaka i naloga konzervatoraskog nadzora te osigurati osobu za izvođenje konzervatorsko-restauratorskih radova sukladno odredbama Pravilnika o uvjetima za dobivanje dopuštenja za obavljanje poslova na zaštiti i očuvanju kulturnih dobara.
NAPOMENA:
OBNOVA KONSTUKCIJE BIT ĆE DOVRŠENA U SKLOPU RADOVA CJELOVITE OBNOVE ZGRADE.</t>
  </si>
  <si>
    <r>
      <t xml:space="preserve">Rušenje - razgradnja postojećeg vijenca na krovu. </t>
    </r>
    <r>
      <rPr>
        <sz val="11"/>
        <rFont val="Arial"/>
        <family val="2"/>
      </rPr>
      <t xml:space="preserve">Postojeći vijenac je prije rušenja potrebno detaljno snimiti i izraditi njegov detaljni nacrt u suradnji s nadzornom konzervatorskom službom kako bi se izveo novi istog profila. Cijena obuhvaća kompletnu razgradnju krovnog vijenca u visini 30-40cm, sva potrebna podupiranja, sve transporte na gradilištu te odvoz na gradsku deponiju. Obračun po m', a cijena uključuje i eventualna rezanja betona na veličinu pogodnu za transport ili demontažu. </t>
    </r>
  </si>
  <si>
    <t>Demontaža limenih opšava na krovu i belvederu</t>
  </si>
  <si>
    <t>Uklanjanje drvenog krovišta</t>
  </si>
  <si>
    <r>
      <t xml:space="preserve">Višekratno čišćenje tijekom gradnje objekta:
</t>
    </r>
    <r>
      <rPr>
        <sz val="11"/>
        <rFont val="Arial"/>
        <family val="2"/>
      </rPr>
      <t>- Čišćenje nakon rušenja
- Čišćenje nakon zidarskih radova
- Čišćenje poslije izvedbe instalacija i ličenja
- Čišćenje nakon polaganja podova
- Završno čišćenje prije predaje građevine investitoru</t>
    </r>
  </si>
  <si>
    <r>
      <t>Odvoz smeća i ambalaže, te sveg ostalog otpadnog materijala nakon dovršetka radova a prije primopredaje objekta investitoru na gradsku deponiju udaljenu cca 10 km.</t>
    </r>
    <r>
      <rPr>
        <sz val="11"/>
        <rFont val="Arial"/>
        <family val="2"/>
      </rPr>
      <t xml:space="preserve">
Stavka obuhvaća utovar, prijevoz kamionima i istovar na deponiji te svu komunalnu naknadu. Količina je pretpostavljena, točna će se količina evidentirati upisom u građevinsku knjigu, ovjereno od nadzornog inženjera. Obračun po m³ otpada u rastresitom stanju.</t>
    </r>
  </si>
  <si>
    <r>
      <t xml:space="preserve">Demontaža postojećih instalacija jake i slabe struje i pripadajućih kablova, kutija, okvira,  mikro materijala i ostalih elemenata. </t>
    </r>
    <r>
      <rPr>
        <sz val="11"/>
        <rFont val="Arial"/>
        <family val="2"/>
      </rPr>
      <t>U cijeni demontaža i odlaganje na privremeni deponij te utovar i odvoz na gradski deponij.</t>
    </r>
    <r>
      <rPr>
        <b/>
        <sz val="11"/>
        <rFont val="Arial"/>
        <family val="2"/>
      </rPr>
      <t xml:space="preserve">
</t>
    </r>
  </si>
  <si>
    <r>
      <t xml:space="preserve">Demontaža krovne gromobranske instalacije uključivo hvataljki i mjernih spojeva. </t>
    </r>
    <r>
      <rPr>
        <sz val="11"/>
        <rFont val="Arial"/>
        <family val="2"/>
      </rPr>
      <t>U cijeni demontaža i odlaganje na privremeni deponij te utovar i odvoz na gradski deponij.</t>
    </r>
  </si>
  <si>
    <r>
      <t>Demontaža unutarnje i vanjske telefonske i antenske instalacije.</t>
    </r>
    <r>
      <rPr>
        <sz val="11"/>
        <rFont val="Arial"/>
        <family val="2"/>
      </rPr>
      <t xml:space="preserve"> U cijeni demontaža i odlaganje na privremeni deponij te utovar i odvoz na gradski deponij.</t>
    </r>
  </si>
  <si>
    <r>
      <t xml:space="preserve">Odvoz šute, i preostalog otpadnog materijala od rušenja (otpad od instalacija), </t>
    </r>
    <r>
      <rPr>
        <sz val="11"/>
        <rFont val="Arial"/>
        <family val="2"/>
      </rPr>
      <t>te smeća od čišćenja i ambalaže sa građevinske deponije na gradsku deponiju (planirku) otpada na udaljenost cca 10 km. U cijeni uključen utovar i istovar, te sav trošak deponije / zbrinjavanja otpada.</t>
    </r>
  </si>
  <si>
    <t>prozor 84 x 90 cm</t>
  </si>
  <si>
    <t>prozor 95 x 160 cm</t>
  </si>
  <si>
    <t>Svaka stavka obuhvaća dobavu (izradu) i ugradnju, potreban okov, pričvrsna i spojna sredstva, ostakljenja - u svemu prema opisu</t>
  </si>
  <si>
    <t>Sve mjere provjeriti u naravi.</t>
  </si>
  <si>
    <t>pogledati opće uvjete troškovnika!</t>
  </si>
  <si>
    <r>
      <t>Izrada, dobava i montaža DRVENI KROVNI PROZOR - BELVEDER.</t>
    </r>
    <r>
      <rPr>
        <sz val="11"/>
        <rFont val="Arial"/>
        <family val="2"/>
      </rPr>
      <t xml:space="preserve"> 
SHEMA br. 14</t>
    </r>
  </si>
  <si>
    <r>
      <t>Izrada, dobava i montaža JEDNOKRILNI KROVNI PROZOR ZA EVAKUACIJU.</t>
    </r>
    <r>
      <rPr>
        <sz val="11"/>
        <rFont val="Arial"/>
        <family val="2"/>
      </rPr>
      <t xml:space="preserve">  U cijenu uključen i opšav.
SHEMA br. 17</t>
    </r>
  </si>
  <si>
    <r>
      <t>Izrada, dobava i montaža JEDNOKRILNI KROVNI PROZOR.</t>
    </r>
    <r>
      <rPr>
        <sz val="11"/>
        <rFont val="Arial"/>
        <family val="2"/>
      </rPr>
      <t xml:space="preserve">  U cijenu uključen i opšav.
SHEMA br. 18</t>
    </r>
  </si>
  <si>
    <r>
      <t xml:space="preserve">Ličenja sve stolarije akrilnim lakom uključena u jedinične cijene stavaka. </t>
    </r>
    <r>
      <rPr>
        <b/>
        <sz val="11"/>
        <rFont val="Arial"/>
        <family val="2"/>
      </rPr>
      <t>Ton i vrsta boje po odabiru predstavnika nadležne konzervatorske službe.</t>
    </r>
    <r>
      <rPr>
        <sz val="11"/>
        <rFont val="Arial"/>
        <family val="2"/>
      </rPr>
      <t xml:space="preserve"> </t>
    </r>
    <r>
      <rPr>
        <b/>
        <sz val="11"/>
        <rFont val="Arial"/>
        <family val="2"/>
      </rPr>
      <t>Svi detalji prema nalazima konzervatorsko-restauratorskih istraživanja.</t>
    </r>
  </si>
  <si>
    <t xml:space="preserve">Krovište je klasično dvostrešno drveno, nagib ploha 33˙, kvaliteta drveta C24.  Izvedba u  svemu prema detaljima u projektu konstrukcije i arhitekture.  Drveni rogovi (b/h=10/14cm) učvršćuju se na čeličnu konstrukciju na razmaku 80cm. Na grede i rogove postavlja se daščana oplata. Na daščanu oplatu postavlja se roštilj letvi za osiguranje ventiliranog sloja, donji red okomito na strehu s osiguranjem ventiliranja sljeme - streha. Sve drvene elemente potrebno je premazati zaštitnim sredstvom za drvo.  Na pozicijama otvora zaštitna metalna mrežica uz rub oluka.
Postava roštilja letvi na razmacima prema uputama za polaganje od proizvođača korištenog crijepa. Pokrov je biber crijep položen na letve. 
Na mjestima krovnih prozora predvidjeti podkonstrukciju prema uputama odabranog proizvođača krovnih prozora.
U cijenu uključena dobava i postava tipskih sljemenjaka, grebenjaka, snjegobrana, ventilacijskih elemenata pri sljemenu krova, zaštitna mrežica protiv insekata, sve iz pripadajućeg proizvodnog programa odabranog pokrova.  </t>
  </si>
  <si>
    <t>U cijenu je uključena laka radna skela</t>
  </si>
  <si>
    <t>Zid od blokova porobetona d=10 cm</t>
  </si>
  <si>
    <t xml:space="preserve">Zidanje pregradnih zidova zidnim pločama porastog betona debljine 10 cm, marke 3,00/0,45  kvalitete proizvoda I. razreda zidnih elemenata i tankoslojnim mortom minimalne marke M10 kvalitete morta tipa B.  Prvi red blokova potrebno je postaviti na idealno ravan u oba smjera sloj cemetnog morta 1:2 debljine 2-5 cm ovisno o točnosti izvedene  podloge. Sve ostale horizontalne i vertikalne sljubnice (fuge) potrebno je ispuniti po cijeloj površini tankoslojnim mortom max. debljine 3 mm. Prilikom zidanja nije dozvoljeno preklapanje vertikalnih sljubnica. Min. razmak između vertikalnih sljubnica dva susjedna reda smije biti 10 cm. Povezivanje pregradnog zida i nosive konstrukcije potrebno je izvesti mehaničkim spojnim sredstvima - elastičnim ankerima, a vertikalnu fugu debljine 1 cm i horizontalnu fugu između zida i stropa debljine 2 cm  potrebno je popuniti PUR pjenom. U cijeni je uključena potrebna pokretna radna skela visine 150 cm, elastični ankeri, PUR pjena i čišćenje radnog mjesta nakon završetka radova. 
Obračun po m² izvedenog zida. </t>
  </si>
  <si>
    <t>Tankoslojna žbuka blokova od porastog betona</t>
  </si>
  <si>
    <t>Tankoslojna gips ili gip-vapnena žbuka u debljini 5-10 mm. Obračun po m² ožbukanih zidova.</t>
  </si>
  <si>
    <t>- opšav</t>
  </si>
  <si>
    <t>- pokrov</t>
  </si>
  <si>
    <t>Dobava materijala, izrada i postava pokrova i opšavnog lima na drvenom krovištu oko instalacijskog šahta i na mjestu spoja sa instalacijskim cijevima. Razvijene širine cca 80 cm. Plastifikacija lima u boji prema odabiru nadležne konzervatorske službe. Obračun po m2 opšava i pokrova.</t>
  </si>
  <si>
    <t>Opšav i pokrov instalacijskog kanala i instalacijskih cijevi</t>
  </si>
  <si>
    <t>- ekspandirani polistiren i polimer cementno ljepilo s mrežicom</t>
  </si>
  <si>
    <t>- krovna ljepenka</t>
  </si>
  <si>
    <t>- limeni opšav</t>
  </si>
  <si>
    <t>Obrada krovnog vijenca</t>
  </si>
  <si>
    <t>Sastoji se od:
- bočno zatvaranje krovišta i horizontalnog dijela krovnog vijenca pločama ekspandiranog polistirena
- polimer cementno ljepilo i mrežica
- postava hidroizolacije na EPS - krovna ljepenka
- limeni opšav razvijene širine cca 80cm (plastifikacija lima u boji prema odabiru nadležne konzervatorske službe.)
Stavka obuhvaća sav rad, opremu i materijal potreban za potpuno dovršenje stavke.</t>
  </si>
  <si>
    <t xml:space="preserve"> dobava i ugradnja drvenog krovnog prozora:
- drvena jezgra, iznutra zaštićena bijelim lakom, izvana aluminijski pokrovni profili ( u boji prema odobrenju nadležne konzervatorske službe)
- bočni ovjes
- ručka za otvaranje s donje strane
- ventilacijski preklop
- dvostruko brtvljenje
- trostruko staklo (6mm 6mm laminirano + 12mm argon + 3mm float staklo + 12mm argon + 4mm vanjsko kaljeno)
- unutarnje rolo sjenilo (za zasjenjenje)
- opšav za pojedinačnu ugradnju sa potrebnom hidroizolacijom, parnom branom i brtvama</t>
  </si>
  <si>
    <t xml:space="preserve"> dobava i ugradnja drvenog krovnog prozora:
- drvena jezgra, iznutra zaštićena bijelim lakom, izvana u boji prema odobrenju nadležne konzervatorske službe
-otklopni ovjes
- sistem za otvaranje prozora na visini
- trostruko staklo (6mm 6mm laminirano + 12mm argon + 3mm float staklo + 12mm argon + 4mm vanjsko kaljeno)
- unutarnje rolo sjenilo (za potpuno zamračenje i zasjenjenje)</t>
  </si>
  <si>
    <t>1.kat</t>
  </si>
  <si>
    <t xml:space="preserve"> dobava i ugradnja drvenog krovnog prozora:
- drvena jezgra, iznutra zaštićena bijelim lakom, izvana aluminijski pokrovni profili ( u boji prema odobrenju nadležne konzervatorske službe)
- dvostruki ovjes
- ručka za otvaranje s donje strane
- ventilacijski preklop
- dvostruko brtvljenje
- trostruko staklo (6mm 6mm laminirano + 12mm argon + 3mm float staklo + 12mm argon + 4mm vanjsko kaljeno)
- unutarnje rolo sjenilo (za potpuno zamračenje i zasjenjenje)
- opšav za pojedinačnu ugradnju sa potrebnom hidroizolacijom, parnom branom i brtvama</t>
  </si>
  <si>
    <t>Na gradilištu moraju biti poduzete sve OZO (HTZ) mjere prema postojećim propisima.</t>
  </si>
  <si>
    <t>Umrtvljenje plinskog priključka uz ishođenje svih potrebnih dokumenata od GPZ (Gradske plinare Zagreb).</t>
  </si>
  <si>
    <t>Prije izrade svih stavaka izvoditelj je obavezan izraditi ugradbene radioničke detalje (uključiti u cijenu stavke), s posebnom pažnjom prikaza načina RAL ili jednakovrijedne ugradnje koji će se primjenjivati, te prije ugradnje tražiti ovjeru radioničke dokumentacije od strane kontrolnog organa investitora.</t>
  </si>
  <si>
    <t>Sve radove izvesti prema uputama proizvođača</t>
  </si>
  <si>
    <t>Nabava i montaža horizontalnog visećeg žlijeba Ø16 cm - oborinske odvodnje s krovova,  te spajanje na vertikale. Kompletno s fazonskim  komadima i svim potrebnim brtvljenjem. Obračun po m1 izvedenog oluka zajedno sa obujmicama iz lima 30/3 mm na svakih 1,0 -1,5 m oluka.  U cijenu uključen sav rad i materijal.</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</si>
</sst>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quot;£&quot;* #,##0.00_-;\-&quot;£&quot;* #,##0.00_-;_-&quot;£&quot;* &quot;-&quot;??_-;_-@_-"/>
    <numFmt numFmtId="166" formatCode="0&quot;.&quot;"/>
    <numFmt numFmtId="167" formatCode="#,##0.00;[Red]#,##0.00"/>
    <numFmt numFmtId="168" formatCode="&quot;A.04. &quot;0&quot;.&quot;"/>
    <numFmt numFmtId="169" formatCode="00&quot;.&quot;"/>
    <numFmt numFmtId="170" formatCode="&quot;A.03. &quot;0&quot;.&quot;"/>
    <numFmt numFmtId="171" formatCode="&quot;A.06. &quot;0&quot;.&quot;"/>
    <numFmt numFmtId="172" formatCode="_-&quot;kn&quot;\ * #,##0.00_-;\-&quot;kn&quot;\ * #,##0.00_-;_-&quot;kn&quot;\ * &quot;-&quot;??_-;_-@_-"/>
    <numFmt numFmtId="173" formatCode="#,##0.00\ _k_n"/>
    <numFmt numFmtId="174" formatCode="&quot;A.05. &quot;0&quot;.&quot;"/>
  </numFmts>
  <fonts count="102">
    <font>
      <sz val="11"/>
      <color theme="1"/>
      <name val="Calibri"/>
      <family val="2"/>
    </font>
    <font>
      <sz val="11"/>
      <color indexed="8"/>
      <name val="Calibri"/>
      <family val="2"/>
    </font>
    <font>
      <sz val="12"/>
      <name val="Times New Roman"/>
      <family val="1"/>
    </font>
    <font>
      <sz val="10"/>
      <name val="Arial"/>
      <family val="2"/>
    </font>
    <font>
      <b/>
      <sz val="10"/>
      <name val="Arial"/>
      <family val="2"/>
    </font>
    <font>
      <b/>
      <u val="single"/>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0"/>
      <name val="Helv"/>
      <family val="0"/>
    </font>
    <font>
      <sz val="10"/>
      <name val="MS Sans Serif"/>
      <family val="2"/>
    </font>
    <font>
      <b/>
      <sz val="10"/>
      <color indexed="8"/>
      <name val="Calibri"/>
      <family val="2"/>
    </font>
    <font>
      <sz val="10"/>
      <name val="Arial CE"/>
      <family val="0"/>
    </font>
    <font>
      <sz val="11"/>
      <color indexed="8"/>
      <name val="Arial"/>
      <family val="2"/>
    </font>
    <font>
      <sz val="10"/>
      <name val="CRO_Bookman-Normal"/>
      <family val="0"/>
    </font>
    <font>
      <sz val="3"/>
      <color indexed="8"/>
      <name val="Calibri"/>
      <family val="2"/>
    </font>
    <font>
      <sz val="11"/>
      <name val="Arial"/>
      <family val="2"/>
    </font>
    <font>
      <sz val="11"/>
      <color indexed="10"/>
      <name val="Arial"/>
      <family val="2"/>
    </font>
    <font>
      <b/>
      <sz val="11"/>
      <color indexed="8"/>
      <name val="Arial"/>
      <family val="2"/>
    </font>
    <font>
      <b/>
      <sz val="11"/>
      <color indexed="30"/>
      <name val="Arial"/>
      <family val="2"/>
    </font>
    <font>
      <b/>
      <sz val="11"/>
      <name val="Arial"/>
      <family val="2"/>
    </font>
    <font>
      <i/>
      <sz val="11"/>
      <name val="Arial"/>
      <family val="2"/>
    </font>
    <font>
      <i/>
      <sz val="11"/>
      <color indexed="8"/>
      <name val="Arial"/>
      <family val="2"/>
    </font>
    <font>
      <b/>
      <i/>
      <sz val="11"/>
      <name val="Arial"/>
      <family val="2"/>
    </font>
    <font>
      <b/>
      <u val="single"/>
      <sz val="11"/>
      <name val="Arial"/>
      <family val="2"/>
    </font>
    <font>
      <b/>
      <u val="single"/>
      <sz val="11"/>
      <color indexed="8"/>
      <name val="Arial"/>
      <family val="2"/>
    </font>
    <font>
      <i/>
      <u val="single"/>
      <sz val="11"/>
      <name val="Arial"/>
      <family val="2"/>
    </font>
    <font>
      <u val="single"/>
      <sz val="11"/>
      <color indexed="12"/>
      <name val="Calibri"/>
      <family val="2"/>
    </font>
    <font>
      <b/>
      <sz val="11"/>
      <color indexed="53"/>
      <name val="Arial"/>
      <family val="2"/>
    </font>
    <font>
      <sz val="11"/>
      <color indexed="53"/>
      <name val="Arial"/>
      <family val="2"/>
    </font>
    <font>
      <sz val="11"/>
      <color indexed="55"/>
      <name val="Arial"/>
      <family val="2"/>
    </font>
    <font>
      <sz val="11"/>
      <name val="Calibri"/>
      <family val="2"/>
    </font>
    <font>
      <sz val="12"/>
      <color indexed="8"/>
      <name val="Times New Roman CE"/>
      <family val="1"/>
    </font>
    <font>
      <i/>
      <sz val="10"/>
      <name val="Arial"/>
      <family val="2"/>
    </font>
    <font>
      <sz val="7"/>
      <name val="Arial"/>
      <family val="2"/>
    </font>
    <font>
      <sz val="10"/>
      <color indexed="60"/>
      <name val="Arial"/>
      <family val="2"/>
    </font>
    <font>
      <sz val="10"/>
      <color indexed="10"/>
      <name val="Arial"/>
      <family val="2"/>
    </font>
    <font>
      <b/>
      <u val="single"/>
      <sz val="11"/>
      <color indexed="17"/>
      <name val="Arial"/>
      <family val="2"/>
    </font>
    <font>
      <b/>
      <sz val="11"/>
      <color indexed="56"/>
      <name val="Calibri"/>
      <family val="2"/>
    </font>
    <font>
      <vertAlign val="superscript"/>
      <sz val="11"/>
      <name val="Arial"/>
      <family val="2"/>
    </font>
    <font>
      <i/>
      <sz val="12"/>
      <name val="Calibri"/>
      <family val="2"/>
    </font>
    <font>
      <sz val="8"/>
      <name val="Arial"/>
      <family val="2"/>
    </font>
    <font>
      <sz val="11"/>
      <name val="Arial CE"/>
      <family val="0"/>
    </font>
    <font>
      <sz val="10"/>
      <color indexed="8"/>
      <name val="Arial"/>
      <family val="2"/>
    </font>
    <font>
      <sz val="10"/>
      <color indexed="23"/>
      <name val="Arial"/>
      <family val="2"/>
    </font>
    <font>
      <b/>
      <sz val="10"/>
      <color indexed="8"/>
      <name val="Arial"/>
      <family val="2"/>
    </font>
    <font>
      <b/>
      <sz val="11"/>
      <color indexed="10"/>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2"/>
      <color rgb="FF000000"/>
      <name val="Times New Roman CE"/>
      <family val="1"/>
    </font>
    <font>
      <sz val="11"/>
      <color rgb="FFFA7D00"/>
      <name val="Calibri"/>
      <family val="2"/>
    </font>
    <font>
      <b/>
      <sz val="10"/>
      <color theme="1"/>
      <name val="Calibri"/>
      <family val="2"/>
    </font>
    <font>
      <sz val="11"/>
      <color rgb="FF9C57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theme="1"/>
      <name val="Arial"/>
      <family val="2"/>
    </font>
    <font>
      <b/>
      <sz val="11"/>
      <color rgb="FF0033CC"/>
      <name val="Arial"/>
      <family val="2"/>
    </font>
    <font>
      <i/>
      <sz val="11"/>
      <color theme="1"/>
      <name val="Arial"/>
      <family val="2"/>
    </font>
    <font>
      <b/>
      <u val="single"/>
      <sz val="11"/>
      <color theme="1"/>
      <name val="Arial"/>
      <family val="2"/>
    </font>
    <font>
      <b/>
      <sz val="11"/>
      <color theme="9"/>
      <name val="Arial"/>
      <family val="2"/>
    </font>
    <font>
      <sz val="11"/>
      <color theme="9"/>
      <name val="Arial"/>
      <family val="2"/>
    </font>
    <font>
      <sz val="11"/>
      <color theme="0" tint="-0.24997000396251678"/>
      <name val="Arial"/>
      <family val="2"/>
    </font>
    <font>
      <sz val="10"/>
      <color rgb="FFC00000"/>
      <name val="Arial"/>
      <family val="2"/>
    </font>
    <font>
      <sz val="10"/>
      <color rgb="FFFF0000"/>
      <name val="Arial"/>
      <family val="2"/>
    </font>
    <font>
      <b/>
      <u val="single"/>
      <sz val="11"/>
      <color rgb="FF00823B"/>
      <name val="Arial"/>
      <family val="2"/>
    </font>
    <font>
      <sz val="10"/>
      <color theme="0" tint="-0.4999699890613556"/>
      <name val="Arial"/>
      <family val="2"/>
    </font>
    <font>
      <b/>
      <sz val="10"/>
      <color theme="1"/>
      <name val="Arial"/>
      <family val="2"/>
    </font>
    <font>
      <sz val="11"/>
      <color theme="9" tint="-0.24997000396251678"/>
      <name val="Arial"/>
      <family val="2"/>
    </font>
    <font>
      <b/>
      <sz val="11"/>
      <color theme="9" tint="-0.24997000396251678"/>
      <name val="Arial"/>
      <family val="2"/>
    </font>
    <font>
      <b/>
      <sz val="11"/>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5E1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right/>
      <top/>
      <bottom style="double">
        <color indexed="52"/>
      </bottom>
    </border>
    <border>
      <left/>
      <right/>
      <top/>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style="hair"/>
      <right style="hair"/>
      <top style="hair"/>
      <bottom style="hair"/>
    </border>
    <border>
      <left/>
      <right/>
      <top style="thin"/>
      <bottom style="thin"/>
    </border>
    <border>
      <left/>
      <right style="thick"/>
      <top style="thin"/>
      <bottom style="thick"/>
    </border>
    <border>
      <left/>
      <right/>
      <top/>
      <bottom style="medium">
        <color theme="0" tint="-0.3499799966812134"/>
      </bottom>
    </border>
    <border>
      <left/>
      <right/>
      <top style="medium">
        <color theme="0" tint="-0.3499799966812134"/>
      </top>
      <bottom style="medium">
        <color theme="0" tint="-0.3499799966812134"/>
      </bottom>
    </border>
    <border>
      <left/>
      <right/>
      <top style="medium">
        <color theme="0" tint="-0.3499799966812134"/>
      </top>
      <bottom/>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3"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4" borderId="0" applyNumberFormat="0" applyBorder="0" applyAlignment="0" applyProtection="0"/>
    <xf numFmtId="0" fontId="7" fillId="15" borderId="0" applyNumberFormat="0" applyBorder="0" applyAlignment="0" applyProtection="0"/>
    <xf numFmtId="0" fontId="0" fillId="25" borderId="0" applyNumberFormat="0" applyBorder="0" applyAlignment="0" applyProtection="0"/>
    <xf numFmtId="0" fontId="7" fillId="17" borderId="0" applyNumberFormat="0" applyBorder="0" applyAlignment="0" applyProtection="0"/>
    <xf numFmtId="0" fontId="0" fillId="26" borderId="0" applyNumberFormat="0" applyBorder="0" applyAlignment="0" applyProtection="0"/>
    <xf numFmtId="0" fontId="7" fillId="13" borderId="0" applyNumberFormat="0" applyBorder="0" applyAlignment="0" applyProtection="0"/>
    <xf numFmtId="0" fontId="0" fillId="27" borderId="0" applyNumberFormat="0" applyBorder="0" applyAlignment="0" applyProtection="0"/>
    <xf numFmtId="0" fontId="7" fillId="23" borderId="0" applyNumberFormat="0" applyBorder="0" applyAlignment="0" applyProtection="0"/>
    <xf numFmtId="0" fontId="0" fillId="28" borderId="0" applyNumberFormat="0" applyBorder="0" applyAlignment="0" applyProtection="0"/>
    <xf numFmtId="0" fontId="7" fillId="5" borderId="0" applyNumberFormat="0" applyBorder="0" applyAlignment="0" applyProtection="0"/>
    <xf numFmtId="0" fontId="64" fillId="29" borderId="0" applyNumberFormat="0" applyBorder="0" applyAlignment="0" applyProtection="0"/>
    <xf numFmtId="0" fontId="7" fillId="23" borderId="0" applyNumberFormat="0" applyBorder="0" applyAlignment="0" applyProtection="0"/>
    <xf numFmtId="0" fontId="64" fillId="30" borderId="0" applyNumberFormat="0" applyBorder="0" applyAlignment="0" applyProtection="0"/>
    <xf numFmtId="0" fontId="7" fillId="31" borderId="0" applyNumberFormat="0" applyBorder="0" applyAlignment="0" applyProtection="0"/>
    <xf numFmtId="0" fontId="64" fillId="32" borderId="0" applyNumberFormat="0" applyBorder="0" applyAlignment="0" applyProtection="0"/>
    <xf numFmtId="0" fontId="7" fillId="33" borderId="0" applyNumberFormat="0" applyBorder="0" applyAlignment="0" applyProtection="0"/>
    <xf numFmtId="0" fontId="64" fillId="34" borderId="0" applyNumberFormat="0" applyBorder="0" applyAlignment="0" applyProtection="0"/>
    <xf numFmtId="0" fontId="7" fillId="35" borderId="0" applyNumberFormat="0" applyBorder="0" applyAlignment="0" applyProtection="0"/>
    <xf numFmtId="0" fontId="64" fillId="36" borderId="0" applyNumberFormat="0" applyBorder="0" applyAlignment="0" applyProtection="0"/>
    <xf numFmtId="0" fontId="7" fillId="23" borderId="0" applyNumberFormat="0" applyBorder="0" applyAlignment="0" applyProtection="0"/>
    <xf numFmtId="0" fontId="64" fillId="37" borderId="0" applyNumberFormat="0" applyBorder="0" applyAlignment="0" applyProtection="0"/>
    <xf numFmtId="0" fontId="7" fillId="38" borderId="0" applyNumberFormat="0" applyBorder="0" applyAlignment="0" applyProtection="0"/>
    <xf numFmtId="0" fontId="65" fillId="39" borderId="0" applyNumberFormat="0" applyBorder="0" applyAlignment="0" applyProtection="0"/>
    <xf numFmtId="0" fontId="8" fillId="40" borderId="0" applyNumberFormat="0" applyBorder="0" applyAlignment="0" applyProtection="0"/>
    <xf numFmtId="0" fontId="66" fillId="41" borderId="1" applyNumberFormat="0" applyAlignment="0" applyProtection="0"/>
    <xf numFmtId="0" fontId="9" fillId="3" borderId="2" applyNumberFormat="0" applyAlignment="0" applyProtection="0"/>
    <xf numFmtId="0" fontId="67" fillId="42" borderId="3" applyNumberFormat="0" applyAlignment="0" applyProtection="0"/>
    <xf numFmtId="0" fontId="10" fillId="43" borderId="4"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0" borderId="0" applyNumberFormat="0" applyFill="0" applyBorder="0" applyAlignment="0" applyProtection="0"/>
    <xf numFmtId="0" fontId="70" fillId="44" borderId="0" applyNumberFormat="0" applyBorder="0" applyAlignment="0" applyProtection="0"/>
    <xf numFmtId="0" fontId="12" fillId="45" borderId="0" applyNumberFormat="0" applyBorder="0" applyAlignment="0" applyProtection="0"/>
    <xf numFmtId="0" fontId="71" fillId="0" borderId="5" applyNumberFormat="0" applyFill="0" applyAlignment="0" applyProtection="0"/>
    <xf numFmtId="0" fontId="13" fillId="0" borderId="6" applyNumberFormat="0" applyFill="0" applyAlignment="0" applyProtection="0"/>
    <xf numFmtId="0" fontId="72" fillId="0" borderId="7" applyNumberFormat="0" applyFill="0" applyAlignment="0" applyProtection="0"/>
    <xf numFmtId="0" fontId="14" fillId="0" borderId="8" applyNumberFormat="0" applyFill="0" applyAlignment="0" applyProtection="0"/>
    <xf numFmtId="0" fontId="73" fillId="0" borderId="9" applyNumberFormat="0" applyFill="0" applyAlignment="0" applyProtection="0"/>
    <xf numFmtId="0" fontId="15" fillId="0" borderId="10" applyNumberFormat="0" applyFill="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74" fillId="0" borderId="0" applyNumberFormat="0" applyFill="0" applyBorder="0" applyAlignment="0" applyProtection="0"/>
    <xf numFmtId="0" fontId="75" fillId="46" borderId="1" applyNumberFormat="0" applyAlignment="0" applyProtection="0"/>
    <xf numFmtId="0" fontId="16" fillId="5" borderId="2" applyNumberFormat="0" applyAlignment="0" applyProtection="0"/>
    <xf numFmtId="0" fontId="76" fillId="0" borderId="0" applyNumberFormat="0" applyBorder="0" applyProtection="0">
      <alignment horizontal="justify" vertical="top" wrapText="1"/>
    </xf>
    <xf numFmtId="0" fontId="77" fillId="0" borderId="11" applyNumberFormat="0" applyFill="0" applyAlignment="0" applyProtection="0"/>
    <xf numFmtId="0" fontId="17" fillId="0" borderId="12" applyNumberFormat="0" applyFill="0" applyAlignment="0" applyProtection="0"/>
    <xf numFmtId="0" fontId="78" fillId="0" borderId="13">
      <alignment horizontal="left" vertical="center"/>
      <protection/>
    </xf>
    <xf numFmtId="0" fontId="79" fillId="47" borderId="0" applyNumberFormat="0" applyBorder="0" applyAlignment="0" applyProtection="0"/>
    <xf numFmtId="0" fontId="18" fillId="17"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7" fillId="0" borderId="0">
      <alignment/>
      <protection/>
    </xf>
    <xf numFmtId="0" fontId="8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3" fillId="0" borderId="0">
      <alignment/>
      <protection/>
    </xf>
    <xf numFmtId="0" fontId="23" fillId="0" borderId="0">
      <alignment/>
      <protection/>
    </xf>
    <xf numFmtId="0" fontId="2" fillId="0" borderId="0">
      <alignment/>
      <protection/>
    </xf>
    <xf numFmtId="0" fontId="3" fillId="0" borderId="0">
      <alignment/>
      <protection/>
    </xf>
    <xf numFmtId="0" fontId="0" fillId="0" borderId="0">
      <alignment/>
      <protection/>
    </xf>
    <xf numFmtId="0" fontId="23" fillId="0" borderId="0">
      <alignment/>
      <protection/>
    </xf>
    <xf numFmtId="0" fontId="3" fillId="0" borderId="0">
      <alignment/>
      <protection/>
    </xf>
    <xf numFmtId="0" fontId="0" fillId="0" borderId="0">
      <alignment/>
      <protection/>
    </xf>
    <xf numFmtId="0" fontId="3" fillId="0" borderId="0">
      <alignment/>
      <protection/>
    </xf>
    <xf numFmtId="0" fontId="23" fillId="0" borderId="0">
      <alignment/>
      <protection/>
    </xf>
    <xf numFmtId="0" fontId="23" fillId="0" borderId="0">
      <alignment/>
      <protection/>
    </xf>
    <xf numFmtId="0" fontId="23" fillId="0" borderId="0">
      <alignment/>
      <protection/>
    </xf>
    <xf numFmtId="0" fontId="3" fillId="0" borderId="0">
      <alignment/>
      <protection/>
    </xf>
    <xf numFmtId="0" fontId="0" fillId="0" borderId="0">
      <alignment/>
      <protection/>
    </xf>
    <xf numFmtId="0" fontId="25" fillId="0" borderId="0">
      <alignment/>
      <protection/>
    </xf>
    <xf numFmtId="0" fontId="3" fillId="0" borderId="0">
      <alignment/>
      <protection/>
    </xf>
    <xf numFmtId="0" fontId="55" fillId="0" borderId="0">
      <alignment/>
      <protection/>
    </xf>
    <xf numFmtId="0" fontId="0" fillId="48" borderId="14" applyNumberFormat="0" applyFont="0" applyAlignment="0" applyProtection="0"/>
    <xf numFmtId="0" fontId="3" fillId="7" borderId="15" applyNumberFormat="0" applyFont="0" applyAlignment="0" applyProtection="0"/>
    <xf numFmtId="0" fontId="3" fillId="0" borderId="0">
      <alignment/>
      <protection/>
    </xf>
    <xf numFmtId="0" fontId="3" fillId="0" borderId="0">
      <alignment/>
      <protection/>
    </xf>
    <xf numFmtId="0" fontId="81" fillId="41" borderId="16" applyNumberFormat="0" applyAlignment="0" applyProtection="0"/>
    <xf numFmtId="0" fontId="19" fillId="3" borderId="17" applyNumberFormat="0" applyAlignment="0" applyProtection="0"/>
    <xf numFmtId="9" fontId="0" fillId="0" borderId="0" applyFont="0" applyFill="0" applyBorder="0" applyAlignment="0" applyProtection="0"/>
    <xf numFmtId="0" fontId="23" fillId="0" borderId="0">
      <alignment/>
      <protection/>
    </xf>
    <xf numFmtId="0" fontId="44" fillId="0" borderId="0" applyFill="0" applyProtection="0">
      <alignment horizontal="justify" vertical="center" wrapText="1"/>
    </xf>
    <xf numFmtId="0" fontId="22" fillId="0" borderId="0">
      <alignment/>
      <protection/>
    </xf>
    <xf numFmtId="0" fontId="82" fillId="0" borderId="0" applyNumberFormat="0" applyFill="0" applyBorder="0" applyAlignment="0" applyProtection="0"/>
    <xf numFmtId="0" fontId="20" fillId="0" borderId="0" applyNumberFormat="0" applyFill="0" applyBorder="0" applyAlignment="0" applyProtection="0"/>
    <xf numFmtId="0" fontId="83" fillId="0" borderId="18" applyNumberFormat="0" applyFill="0" applyAlignment="0" applyProtection="0"/>
    <xf numFmtId="0" fontId="6" fillId="0" borderId="19" applyNumberFormat="0" applyFill="0" applyAlignment="0" applyProtection="0"/>
    <xf numFmtId="172" fontId="55" fillId="0" borderId="0" applyFont="0" applyFill="0" applyBorder="0" applyAlignment="0" applyProtection="0"/>
    <xf numFmtId="0" fontId="84" fillId="0" borderId="0" applyNumberFormat="0" applyFill="0" applyBorder="0" applyAlignment="0" applyProtection="0"/>
    <xf numFmtId="0" fontId="21" fillId="0" borderId="0" applyNumberFormat="0" applyFill="0" applyBorder="0" applyAlignment="0" applyProtection="0"/>
  </cellStyleXfs>
  <cellXfs count="351">
    <xf numFmtId="0" fontId="0" fillId="0" borderId="0" xfId="0" applyFont="1" applyAlignment="1">
      <alignment/>
    </xf>
    <xf numFmtId="0" fontId="85" fillId="0" borderId="0" xfId="0" applyFont="1" applyBorder="1" applyAlignment="1">
      <alignment vertical="top"/>
    </xf>
    <xf numFmtId="0" fontId="3" fillId="0" borderId="0" xfId="112">
      <alignment/>
      <protection/>
    </xf>
    <xf numFmtId="0" fontId="1" fillId="0" borderId="0" xfId="112" applyFont="1" applyAlignment="1">
      <alignment vertical="center" wrapText="1"/>
      <protection/>
    </xf>
    <xf numFmtId="0" fontId="28" fillId="0" borderId="0" xfId="112" applyFont="1" applyAlignment="1">
      <alignment vertical="center" wrapText="1"/>
      <protection/>
    </xf>
    <xf numFmtId="0" fontId="85" fillId="0" borderId="0" xfId="0" applyFont="1" applyBorder="1" applyAlignment="1">
      <alignment/>
    </xf>
    <xf numFmtId="4" fontId="85" fillId="0" borderId="0" xfId="0" applyNumberFormat="1" applyFont="1" applyBorder="1" applyAlignment="1" applyProtection="1">
      <alignment horizontal="right" shrinkToFit="1"/>
      <protection/>
    </xf>
    <xf numFmtId="0" fontId="85" fillId="0" borderId="0" xfId="0" applyFont="1" applyFill="1" applyBorder="1" applyAlignment="1">
      <alignment/>
    </xf>
    <xf numFmtId="0" fontId="85" fillId="0" borderId="0" xfId="0" applyFont="1" applyBorder="1" applyAlignment="1">
      <alignment horizontal="center"/>
    </xf>
    <xf numFmtId="4" fontId="86" fillId="0" borderId="0" xfId="0" applyNumberFormat="1" applyFont="1" applyBorder="1" applyAlignment="1" applyProtection="1">
      <alignment horizontal="right" shrinkToFit="1"/>
      <protection/>
    </xf>
    <xf numFmtId="4" fontId="85" fillId="49" borderId="0" xfId="0" applyNumberFormat="1" applyFont="1" applyFill="1" applyBorder="1" applyAlignment="1" applyProtection="1">
      <alignment horizontal="right" shrinkToFit="1"/>
      <protection/>
    </xf>
    <xf numFmtId="0" fontId="85" fillId="0" borderId="0" xfId="0" applyFont="1" applyBorder="1" applyAlignment="1">
      <alignment/>
    </xf>
    <xf numFmtId="166" fontId="85" fillId="0" borderId="0" xfId="0" applyNumberFormat="1" applyFont="1" applyBorder="1" applyAlignment="1" applyProtection="1">
      <alignment vertical="top"/>
      <protection/>
    </xf>
    <xf numFmtId="166" fontId="87" fillId="0" borderId="0" xfId="0" applyNumberFormat="1" applyFont="1" applyBorder="1" applyAlignment="1" applyProtection="1">
      <alignment horizontal="right" vertical="top"/>
      <protection/>
    </xf>
    <xf numFmtId="0" fontId="85" fillId="0" borderId="0" xfId="126" applyFont="1" applyBorder="1" applyAlignment="1">
      <alignment/>
      <protection/>
    </xf>
    <xf numFmtId="0" fontId="85" fillId="0" borderId="0" xfId="126" applyFont="1" applyBorder="1" applyAlignment="1">
      <alignment horizontal="center"/>
      <protection/>
    </xf>
    <xf numFmtId="1" fontId="88" fillId="0" borderId="0" xfId="0" applyNumberFormat="1" applyFont="1" applyBorder="1" applyAlignment="1" applyProtection="1">
      <alignment horizontal="right" indent="2" shrinkToFit="1"/>
      <protection/>
    </xf>
    <xf numFmtId="166" fontId="33" fillId="0" borderId="0" xfId="115" applyNumberFormat="1" applyFont="1" applyFill="1" applyBorder="1" applyAlignment="1" applyProtection="1">
      <alignment horizontal="left" vertical="top"/>
      <protection/>
    </xf>
    <xf numFmtId="0" fontId="29" fillId="0" borderId="0" xfId="0" applyNumberFormat="1" applyFont="1" applyFill="1" applyBorder="1" applyAlignment="1" applyProtection="1">
      <alignment vertical="top" wrapText="1"/>
      <protection/>
    </xf>
    <xf numFmtId="4" fontId="29" fillId="0" borderId="0" xfId="69" applyNumberFormat="1" applyFont="1" applyFill="1" applyBorder="1" applyAlignment="1" applyProtection="1">
      <alignment horizontal="center" shrinkToFit="1"/>
      <protection/>
    </xf>
    <xf numFmtId="4" fontId="29" fillId="0" borderId="0" xfId="69" applyNumberFormat="1" applyFont="1" applyFill="1" applyBorder="1" applyAlignment="1" applyProtection="1">
      <alignment horizontal="right" shrinkToFit="1"/>
      <protection locked="0"/>
    </xf>
    <xf numFmtId="4" fontId="29" fillId="0" borderId="0" xfId="69" applyNumberFormat="1" applyFont="1" applyFill="1" applyBorder="1" applyAlignment="1" applyProtection="1">
      <alignment horizontal="right" shrinkToFit="1"/>
      <protection/>
    </xf>
    <xf numFmtId="166" fontId="34" fillId="0" borderId="0" xfId="115" applyNumberFormat="1" applyFont="1" applyFill="1" applyBorder="1" applyAlignment="1" applyProtection="1">
      <alignment horizontal="center" vertical="top" wrapText="1"/>
      <protection/>
    </xf>
    <xf numFmtId="0" fontId="34" fillId="0" borderId="0" xfId="115" applyNumberFormat="1" applyFont="1" applyFill="1" applyBorder="1" applyAlignment="1" applyProtection="1">
      <alignment wrapText="1"/>
      <protection/>
    </xf>
    <xf numFmtId="0" fontId="34" fillId="0" borderId="0" xfId="115" applyFont="1" applyFill="1" applyBorder="1" applyAlignment="1" applyProtection="1">
      <alignment horizontal="center" shrinkToFit="1"/>
      <protection/>
    </xf>
    <xf numFmtId="4" fontId="34" fillId="0" borderId="0" xfId="71" applyNumberFormat="1" applyFont="1" applyFill="1" applyBorder="1" applyAlignment="1" applyProtection="1">
      <alignment horizontal="center" shrinkToFit="1"/>
      <protection locked="0"/>
    </xf>
    <xf numFmtId="4" fontId="34" fillId="0" borderId="0" xfId="71" applyNumberFormat="1" applyFont="1" applyFill="1" applyBorder="1" applyAlignment="1" applyProtection="1">
      <alignment horizontal="center" shrinkToFit="1"/>
      <protection/>
    </xf>
    <xf numFmtId="0" fontId="89" fillId="0" borderId="0" xfId="0" applyFont="1" applyBorder="1" applyAlignment="1">
      <alignment horizontal="center"/>
    </xf>
    <xf numFmtId="0" fontId="33" fillId="0" borderId="0" xfId="115" applyNumberFormat="1" applyFont="1" applyFill="1" applyBorder="1" applyAlignment="1" applyProtection="1">
      <alignment wrapText="1"/>
      <protection/>
    </xf>
    <xf numFmtId="166" fontId="33" fillId="0" borderId="0" xfId="115" applyNumberFormat="1" applyFont="1" applyFill="1" applyBorder="1" applyAlignment="1" applyProtection="1">
      <alignment vertical="top"/>
      <protection/>
    </xf>
    <xf numFmtId="166" fontId="87" fillId="0" borderId="0" xfId="0" applyNumberFormat="1" applyFont="1" applyFill="1" applyBorder="1" applyAlignment="1" applyProtection="1">
      <alignment horizontal="right" vertical="top"/>
      <protection/>
    </xf>
    <xf numFmtId="4" fontId="34" fillId="0" borderId="0" xfId="115" applyNumberFormat="1" applyFont="1" applyFill="1" applyBorder="1" applyAlignment="1" applyProtection="1">
      <alignment horizontal="right" shrinkToFit="1"/>
      <protection/>
    </xf>
    <xf numFmtId="0" fontId="36" fillId="0" borderId="0" xfId="115" applyFont="1" applyFill="1" applyBorder="1" applyAlignment="1" applyProtection="1">
      <alignment horizontal="center" shrinkToFit="1"/>
      <protection/>
    </xf>
    <xf numFmtId="4" fontId="36" fillId="0" borderId="0" xfId="115" applyNumberFormat="1" applyFont="1" applyFill="1" applyBorder="1" applyAlignment="1" applyProtection="1">
      <alignment horizontal="right" shrinkToFit="1"/>
      <protection/>
    </xf>
    <xf numFmtId="0" fontId="85" fillId="0" borderId="0" xfId="0" applyFont="1" applyBorder="1" applyAlignment="1" applyProtection="1">
      <alignment/>
      <protection/>
    </xf>
    <xf numFmtId="4" fontId="85" fillId="0" borderId="0" xfId="0" applyNumberFormat="1" applyFont="1" applyBorder="1" applyAlignment="1" applyProtection="1">
      <alignment horizontal="center" shrinkToFit="1"/>
      <protection/>
    </xf>
    <xf numFmtId="166" fontId="33" fillId="49" borderId="0" xfId="115" applyNumberFormat="1" applyFont="1" applyFill="1" applyBorder="1" applyAlignment="1" applyProtection="1">
      <alignment vertical="top"/>
      <protection/>
    </xf>
    <xf numFmtId="166" fontId="87" fillId="49" borderId="0" xfId="0" applyNumberFormat="1" applyFont="1" applyFill="1" applyBorder="1" applyAlignment="1" applyProtection="1">
      <alignment horizontal="right" vertical="top"/>
      <protection/>
    </xf>
    <xf numFmtId="0" fontId="37" fillId="49" borderId="0" xfId="115" applyNumberFormat="1" applyFont="1" applyFill="1" applyBorder="1" applyAlignment="1" applyProtection="1">
      <alignment vertical="top" wrapText="1"/>
      <protection/>
    </xf>
    <xf numFmtId="4" fontId="85" fillId="49" borderId="0" xfId="0" applyNumberFormat="1" applyFont="1" applyFill="1" applyBorder="1" applyAlignment="1" applyProtection="1">
      <alignment horizontal="center" shrinkToFit="1"/>
      <protection/>
    </xf>
    <xf numFmtId="166" fontId="37" fillId="0" borderId="0" xfId="115" applyNumberFormat="1" applyFont="1" applyFill="1" applyBorder="1" applyAlignment="1" applyProtection="1">
      <alignment vertical="top"/>
      <protection/>
    </xf>
    <xf numFmtId="0" fontId="37" fillId="0" borderId="20" xfId="115" applyNumberFormat="1" applyFont="1" applyFill="1" applyBorder="1" applyAlignment="1" applyProtection="1">
      <alignment vertical="top" wrapText="1"/>
      <protection/>
    </xf>
    <xf numFmtId="4" fontId="29" fillId="0" borderId="0" xfId="71" applyNumberFormat="1" applyFont="1" applyFill="1" applyBorder="1" applyAlignment="1" applyProtection="1">
      <alignment horizontal="right" shrinkToFit="1"/>
      <protection/>
    </xf>
    <xf numFmtId="0" fontId="90" fillId="49" borderId="20" xfId="0" applyFont="1" applyFill="1" applyBorder="1" applyAlignment="1">
      <alignment/>
    </xf>
    <xf numFmtId="0" fontId="87" fillId="0" borderId="0" xfId="0" applyFont="1" applyBorder="1" applyAlignment="1">
      <alignment vertical="top"/>
    </xf>
    <xf numFmtId="0" fontId="26" fillId="0" borderId="0" xfId="0" applyFont="1" applyFill="1" applyAlignment="1" quotePrefix="1">
      <alignment vertical="top" wrapText="1"/>
    </xf>
    <xf numFmtId="0" fontId="33" fillId="0" borderId="0" xfId="0" applyFont="1" applyAlignment="1">
      <alignment vertical="top" wrapText="1"/>
    </xf>
    <xf numFmtId="0" fontId="29" fillId="0" borderId="0" xfId="115" applyFont="1" applyFill="1" applyBorder="1" applyAlignment="1" applyProtection="1">
      <alignment horizontal="center" shrinkToFit="1"/>
      <protection/>
    </xf>
    <xf numFmtId="0" fontId="29" fillId="0" borderId="0" xfId="0" applyFont="1" applyAlignment="1">
      <alignment vertical="top" wrapText="1"/>
    </xf>
    <xf numFmtId="4" fontId="29" fillId="0" borderId="0" xfId="115" applyNumberFormat="1" applyFont="1" applyFill="1" applyBorder="1" applyAlignment="1" applyProtection="1">
      <alignment horizontal="right" shrinkToFit="1"/>
      <protection locked="0"/>
    </xf>
    <xf numFmtId="0" fontId="85" fillId="0" borderId="0" xfId="126" applyFont="1" applyAlignment="1">
      <alignment horizontal="center"/>
      <protection/>
    </xf>
    <xf numFmtId="0" fontId="29" fillId="0" borderId="0" xfId="0" applyNumberFormat="1" applyFont="1" applyFill="1" applyBorder="1" applyAlignment="1" applyProtection="1" quotePrefix="1">
      <alignment vertical="top" wrapText="1"/>
      <protection/>
    </xf>
    <xf numFmtId="166" fontId="29" fillId="0" borderId="0" xfId="115" applyNumberFormat="1" applyFont="1" applyFill="1" applyBorder="1" applyAlignment="1" applyProtection="1">
      <alignment vertical="top"/>
      <protection/>
    </xf>
    <xf numFmtId="0" fontId="29" fillId="0" borderId="0" xfId="115" applyNumberFormat="1" applyFont="1" applyFill="1" applyBorder="1" applyAlignment="1" applyProtection="1">
      <alignment wrapText="1"/>
      <protection/>
    </xf>
    <xf numFmtId="4" fontId="34" fillId="49" borderId="21" xfId="115" applyNumberFormat="1" applyFont="1" applyFill="1" applyBorder="1" applyAlignment="1" applyProtection="1">
      <alignment horizontal="center" shrinkToFit="1"/>
      <protection/>
    </xf>
    <xf numFmtId="4" fontId="36" fillId="49" borderId="21" xfId="71" applyNumberFormat="1" applyFont="1" applyFill="1" applyBorder="1" applyAlignment="1" applyProtection="1">
      <alignment horizontal="right" shrinkToFit="1"/>
      <protection locked="0"/>
    </xf>
    <xf numFmtId="4" fontId="33" fillId="49" borderId="21" xfId="71" applyNumberFormat="1" applyFont="1" applyFill="1" applyBorder="1" applyAlignment="1" applyProtection="1">
      <alignment horizontal="right" shrinkToFit="1"/>
      <protection/>
    </xf>
    <xf numFmtId="0" fontId="33" fillId="0" borderId="0" xfId="99" applyFont="1" applyFill="1" applyBorder="1" applyAlignment="1" applyProtection="1">
      <alignment vertical="top" wrapText="1"/>
      <protection hidden="1"/>
    </xf>
    <xf numFmtId="0" fontId="85" fillId="0" borderId="0" xfId="0" applyFont="1" applyFill="1" applyBorder="1" applyAlignment="1" applyProtection="1">
      <alignment/>
      <protection/>
    </xf>
    <xf numFmtId="0" fontId="33" fillId="0" borderId="0" xfId="0" applyFont="1" applyFill="1" applyAlignment="1">
      <alignment vertical="top" wrapText="1"/>
    </xf>
    <xf numFmtId="168" fontId="29" fillId="0" borderId="0" xfId="0" applyNumberFormat="1" applyFont="1" applyFill="1" applyAlignment="1">
      <alignment horizontal="right" vertical="top"/>
    </xf>
    <xf numFmtId="0" fontId="36" fillId="0" borderId="0" xfId="0" applyFont="1" applyFill="1" applyAlignment="1" quotePrefix="1">
      <alignment vertical="top" wrapText="1"/>
    </xf>
    <xf numFmtId="0" fontId="87" fillId="0" borderId="0" xfId="0" applyFont="1" applyBorder="1" applyAlignment="1" applyProtection="1">
      <alignment vertical="top"/>
      <protection/>
    </xf>
    <xf numFmtId="170" fontId="29" fillId="0" borderId="0" xfId="0" applyNumberFormat="1" applyFont="1" applyFill="1" applyAlignment="1">
      <alignment vertical="top"/>
    </xf>
    <xf numFmtId="0" fontId="29" fillId="0" borderId="0" xfId="0" applyNumberFormat="1" applyFont="1" applyFill="1" applyBorder="1" applyAlignment="1">
      <alignment vertical="top" wrapText="1"/>
    </xf>
    <xf numFmtId="0" fontId="29" fillId="0" borderId="0" xfId="116" applyFont="1" applyFill="1" applyAlignment="1">
      <alignment vertical="top"/>
      <protection/>
    </xf>
    <xf numFmtId="0" fontId="85" fillId="0" borderId="0" xfId="0" applyFont="1" applyBorder="1" applyAlignment="1" applyProtection="1" quotePrefix="1">
      <alignment/>
      <protection/>
    </xf>
    <xf numFmtId="0" fontId="29" fillId="0" borderId="0" xfId="0" applyFont="1" applyBorder="1" applyAlignment="1" applyProtection="1">
      <alignment/>
      <protection/>
    </xf>
    <xf numFmtId="0" fontId="29" fillId="0" borderId="0" xfId="0" applyFont="1" applyBorder="1" applyAlignment="1" applyProtection="1" quotePrefix="1">
      <alignment/>
      <protection/>
    </xf>
    <xf numFmtId="0" fontId="29" fillId="0" borderId="0" xfId="0" applyFont="1" applyFill="1" applyBorder="1" applyAlignment="1" applyProtection="1" quotePrefix="1">
      <alignment/>
      <protection/>
    </xf>
    <xf numFmtId="4" fontId="29" fillId="0" borderId="0" xfId="0" applyNumberFormat="1" applyFont="1" applyBorder="1" applyAlignment="1" applyProtection="1">
      <alignment horizontal="center" shrinkToFit="1"/>
      <protection/>
    </xf>
    <xf numFmtId="0" fontId="29" fillId="0" borderId="0" xfId="126" applyFont="1" applyAlignment="1">
      <alignment horizontal="center"/>
      <protection/>
    </xf>
    <xf numFmtId="167" fontId="29" fillId="0" borderId="0" xfId="0" applyNumberFormat="1" applyFont="1" applyFill="1" applyAlignment="1">
      <alignment vertical="top" wrapText="1"/>
    </xf>
    <xf numFmtId="0" fontId="29" fillId="0" borderId="0" xfId="116" applyFont="1" applyFill="1" applyAlignment="1" quotePrefix="1">
      <alignment vertical="top" wrapText="1"/>
      <protection/>
    </xf>
    <xf numFmtId="0" fontId="34" fillId="0" borderId="0" xfId="0" applyFont="1" applyFill="1" applyAlignment="1" quotePrefix="1">
      <alignment vertical="top" wrapText="1"/>
    </xf>
    <xf numFmtId="168" fontId="29" fillId="0" borderId="0" xfId="0" applyNumberFormat="1" applyFont="1" applyFill="1" applyAlignment="1">
      <alignment vertical="top"/>
    </xf>
    <xf numFmtId="167" fontId="33" fillId="0" borderId="0" xfId="0" applyNumberFormat="1" applyFont="1" applyFill="1" applyAlignment="1">
      <alignment vertical="top" wrapText="1"/>
    </xf>
    <xf numFmtId="167" fontId="29" fillId="0" borderId="0" xfId="0" applyNumberFormat="1" applyFont="1" applyFill="1" applyAlignment="1" quotePrefix="1">
      <alignment vertical="top" wrapText="1"/>
    </xf>
    <xf numFmtId="168" fontId="29" fillId="0" borderId="0" xfId="0" applyNumberFormat="1" applyFont="1" applyFill="1" applyAlignment="1">
      <alignment vertical="top"/>
    </xf>
    <xf numFmtId="0" fontId="29" fillId="0" borderId="0" xfId="0" applyFont="1" applyBorder="1" applyAlignment="1">
      <alignment vertical="top" wrapText="1"/>
    </xf>
    <xf numFmtId="0" fontId="29" fillId="0" borderId="0" xfId="99" applyFont="1" applyFill="1" applyBorder="1" applyAlignment="1" applyProtection="1">
      <alignment vertical="top" wrapText="1"/>
      <protection hidden="1"/>
    </xf>
    <xf numFmtId="0" fontId="29" fillId="0" borderId="0" xfId="116" applyFont="1" applyAlignment="1">
      <alignment vertical="top" wrapText="1"/>
      <protection/>
    </xf>
    <xf numFmtId="0" fontId="29" fillId="0" borderId="0" xfId="116" applyFont="1" applyFill="1" applyAlignment="1">
      <alignment vertical="top" wrapText="1"/>
      <protection/>
    </xf>
    <xf numFmtId="0" fontId="29" fillId="0" borderId="0" xfId="116" applyFont="1" applyFill="1" applyAlignment="1" quotePrefix="1">
      <alignment vertical="top" wrapText="1"/>
      <protection/>
    </xf>
    <xf numFmtId="0" fontId="33" fillId="0" borderId="0" xfId="116" applyFont="1" applyAlignment="1" applyProtection="1">
      <alignment vertical="top" wrapText="1"/>
      <protection/>
    </xf>
    <xf numFmtId="166" fontId="33" fillId="0" borderId="0" xfId="0" applyNumberFormat="1" applyFont="1" applyBorder="1" applyAlignment="1" applyProtection="1">
      <alignment horizontal="right" vertical="top"/>
      <protection/>
    </xf>
    <xf numFmtId="4" fontId="86" fillId="0" borderId="0" xfId="115" applyNumberFormat="1" applyFont="1" applyFill="1" applyBorder="1" applyAlignment="1" applyProtection="1">
      <alignment horizontal="right" shrinkToFit="1"/>
      <protection locked="0"/>
    </xf>
    <xf numFmtId="169" fontId="33" fillId="0" borderId="0" xfId="99" applyNumberFormat="1" applyFont="1" applyFill="1" applyBorder="1" applyAlignment="1" applyProtection="1">
      <alignment horizontal="left" vertical="top"/>
      <protection hidden="1"/>
    </xf>
    <xf numFmtId="0" fontId="29" fillId="0" borderId="0" xfId="99" applyFont="1" applyFill="1" applyBorder="1" applyAlignment="1" applyProtection="1" quotePrefix="1">
      <alignment vertical="top" wrapText="1"/>
      <protection hidden="1"/>
    </xf>
    <xf numFmtId="0" fontId="29" fillId="0" borderId="0" xfId="0" applyFont="1" applyBorder="1" applyAlignment="1" applyProtection="1" quotePrefix="1">
      <alignment vertical="top" wrapText="1"/>
      <protection/>
    </xf>
    <xf numFmtId="0" fontId="36" fillId="0" borderId="0" xfId="115" applyNumberFormat="1" applyFont="1" applyFill="1" applyBorder="1" applyAlignment="1" applyProtection="1">
      <alignment/>
      <protection/>
    </xf>
    <xf numFmtId="166" fontId="29" fillId="0" borderId="0" xfId="115" applyNumberFormat="1" applyFont="1" applyFill="1" applyBorder="1" applyAlignment="1" applyProtection="1">
      <alignment vertical="top"/>
      <protection/>
    </xf>
    <xf numFmtId="166" fontId="85" fillId="0" borderId="0" xfId="0" applyNumberFormat="1" applyFont="1" applyFill="1" applyBorder="1" applyAlignment="1" applyProtection="1">
      <alignment horizontal="right" vertical="top"/>
      <protection/>
    </xf>
    <xf numFmtId="0" fontId="34" fillId="0" borderId="0" xfId="115" applyNumberFormat="1" applyFont="1" applyFill="1" applyBorder="1" applyAlignment="1" applyProtection="1">
      <alignment wrapText="1"/>
      <protection/>
    </xf>
    <xf numFmtId="0" fontId="34" fillId="0" borderId="0" xfId="115" applyFont="1" applyFill="1" applyBorder="1" applyAlignment="1" applyProtection="1">
      <alignment horizontal="center" shrinkToFit="1"/>
      <protection/>
    </xf>
    <xf numFmtId="4" fontId="34" fillId="0" borderId="0" xfId="115" applyNumberFormat="1" applyFont="1" applyFill="1" applyBorder="1" applyAlignment="1" applyProtection="1">
      <alignment horizontal="center" shrinkToFit="1"/>
      <protection/>
    </xf>
    <xf numFmtId="4" fontId="34" fillId="0" borderId="0" xfId="115" applyNumberFormat="1" applyFont="1" applyFill="1" applyBorder="1" applyAlignment="1" applyProtection="1">
      <alignment horizontal="right" shrinkToFit="1"/>
      <protection/>
    </xf>
    <xf numFmtId="166" fontId="34" fillId="0" borderId="0" xfId="115" applyNumberFormat="1" applyFont="1" applyFill="1" applyBorder="1" applyAlignment="1" applyProtection="1">
      <alignment horizontal="center" vertical="top" wrapText="1"/>
      <protection/>
    </xf>
    <xf numFmtId="166" fontId="85" fillId="0" borderId="0" xfId="0" applyNumberFormat="1" applyFont="1" applyBorder="1" applyAlignment="1" applyProtection="1">
      <alignment horizontal="right" vertical="top"/>
      <protection/>
    </xf>
    <xf numFmtId="4" fontId="34" fillId="0" borderId="0" xfId="71" applyNumberFormat="1" applyFont="1" applyFill="1" applyBorder="1" applyAlignment="1" applyProtection="1">
      <alignment horizontal="center" shrinkToFit="1"/>
      <protection/>
    </xf>
    <xf numFmtId="0" fontId="33" fillId="0" borderId="0" xfId="0" applyNumberFormat="1" applyFont="1" applyFill="1" applyBorder="1" applyAlignment="1" applyProtection="1">
      <alignment vertical="top" wrapText="1"/>
      <protection/>
    </xf>
    <xf numFmtId="0" fontId="33"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vertical="top" wrapText="1"/>
      <protection/>
    </xf>
    <xf numFmtId="166" fontId="91" fillId="0" borderId="0" xfId="0" applyNumberFormat="1" applyFont="1" applyBorder="1" applyAlignment="1" applyProtection="1">
      <alignment horizontal="right" vertical="top"/>
      <protection/>
    </xf>
    <xf numFmtId="4" fontId="92" fillId="0" borderId="0" xfId="0" applyNumberFormat="1" applyFont="1" applyBorder="1" applyAlignment="1" applyProtection="1">
      <alignment horizontal="center" shrinkToFit="1"/>
      <protection/>
    </xf>
    <xf numFmtId="4" fontId="92" fillId="0" borderId="0" xfId="0" applyNumberFormat="1" applyFont="1" applyBorder="1" applyAlignment="1" applyProtection="1">
      <alignment horizontal="right" shrinkToFit="1"/>
      <protection/>
    </xf>
    <xf numFmtId="166" fontId="92" fillId="0" borderId="0" xfId="0" applyNumberFormat="1" applyFont="1" applyBorder="1" applyAlignment="1" applyProtection="1">
      <alignment vertical="top"/>
      <protection/>
    </xf>
    <xf numFmtId="0" fontId="86" fillId="0" borderId="0" xfId="0" applyFont="1" applyFill="1" applyAlignment="1" quotePrefix="1">
      <alignment vertical="top" wrapText="1"/>
    </xf>
    <xf numFmtId="0" fontId="34" fillId="0" borderId="0" xfId="90" applyNumberFormat="1" applyFont="1" applyFill="1" applyBorder="1" applyAlignment="1" applyProtection="1">
      <alignment vertical="top" wrapText="1"/>
      <protection/>
    </xf>
    <xf numFmtId="4" fontId="29" fillId="0" borderId="0" xfId="0" applyNumberFormat="1" applyFont="1" applyBorder="1" applyAlignment="1" applyProtection="1">
      <alignment horizontal="right" shrinkToFit="1"/>
      <protection/>
    </xf>
    <xf numFmtId="0" fontId="33" fillId="0" borderId="0" xfId="0" applyFont="1" applyBorder="1" applyAlignment="1" applyProtection="1">
      <alignment vertical="top"/>
      <protection/>
    </xf>
    <xf numFmtId="0" fontId="93" fillId="0" borderId="0" xfId="0" applyFont="1" applyBorder="1" applyAlignment="1">
      <alignment horizontal="center"/>
    </xf>
    <xf numFmtId="0" fontId="93" fillId="0" borderId="0" xfId="0" applyFont="1" applyBorder="1" applyAlignment="1">
      <alignment/>
    </xf>
    <xf numFmtId="0" fontId="33" fillId="0" borderId="0" xfId="116" applyFont="1" applyFill="1" applyAlignment="1" applyProtection="1">
      <alignment vertical="top" wrapText="1"/>
      <protection/>
    </xf>
    <xf numFmtId="0" fontId="93" fillId="0" borderId="0" xfId="0" applyFont="1" applyFill="1" applyBorder="1" applyAlignment="1">
      <alignment horizontal="center"/>
    </xf>
    <xf numFmtId="0" fontId="93" fillId="0" borderId="0" xfId="0" applyFont="1" applyFill="1" applyBorder="1" applyAlignment="1">
      <alignment/>
    </xf>
    <xf numFmtId="0" fontId="29" fillId="0" borderId="0" xfId="116" applyFont="1" applyFill="1" applyAlignment="1" applyProtection="1" quotePrefix="1">
      <alignment vertical="top" wrapText="1"/>
      <protection/>
    </xf>
    <xf numFmtId="166" fontId="85" fillId="0" borderId="0" xfId="0" applyNumberFormat="1" applyFont="1" applyFill="1" applyBorder="1" applyAlignment="1" applyProtection="1">
      <alignment vertical="top"/>
      <protection/>
    </xf>
    <xf numFmtId="4" fontId="29" fillId="0" borderId="0" xfId="0" applyNumberFormat="1" applyFont="1" applyFill="1" applyBorder="1" applyAlignment="1" applyProtection="1">
      <alignment horizontal="center" shrinkToFit="1"/>
      <protection/>
    </xf>
    <xf numFmtId="4" fontId="29" fillId="0" borderId="0" xfId="0" applyNumberFormat="1" applyFont="1" applyFill="1" applyBorder="1" applyAlignment="1" applyProtection="1">
      <alignment horizontal="right" shrinkToFit="1"/>
      <protection/>
    </xf>
    <xf numFmtId="0" fontId="33" fillId="0" borderId="0" xfId="99" applyFont="1" applyFill="1" applyBorder="1" applyAlignment="1" applyProtection="1">
      <alignment vertical="top" wrapText="1"/>
      <protection hidden="1"/>
    </xf>
    <xf numFmtId="0" fontId="29" fillId="0" borderId="0" xfId="115" applyFont="1" applyFill="1" applyBorder="1" applyAlignment="1" applyProtection="1">
      <alignment horizontal="center" shrinkToFit="1"/>
      <protection/>
    </xf>
    <xf numFmtId="4" fontId="29" fillId="0" borderId="0" xfId="115" applyNumberFormat="1" applyFont="1" applyFill="1" applyBorder="1" applyAlignment="1" applyProtection="1">
      <alignment horizontal="right" shrinkToFit="1"/>
      <protection locked="0"/>
    </xf>
    <xf numFmtId="4" fontId="29" fillId="0" borderId="0" xfId="69" applyNumberFormat="1" applyFont="1" applyFill="1" applyBorder="1" applyAlignment="1" applyProtection="1">
      <alignment horizontal="right" shrinkToFit="1"/>
      <protection/>
    </xf>
    <xf numFmtId="0" fontId="29" fillId="0" borderId="0" xfId="0" applyFont="1" applyFill="1" applyBorder="1" applyAlignment="1">
      <alignment/>
    </xf>
    <xf numFmtId="0" fontId="34" fillId="0" borderId="0" xfId="90" applyNumberFormat="1" applyFont="1" applyFill="1" applyBorder="1" applyAlignment="1" applyProtection="1">
      <alignment wrapText="1"/>
      <protection/>
    </xf>
    <xf numFmtId="0" fontId="4" fillId="0" borderId="0" xfId="100" applyFont="1" applyAlignment="1">
      <alignment horizontal="justify" vertical="top"/>
      <protection/>
    </xf>
    <xf numFmtId="0" fontId="36" fillId="0" borderId="0" xfId="0" applyFont="1" applyFill="1" applyBorder="1" applyAlignment="1" quotePrefix="1">
      <alignment vertical="top" wrapText="1"/>
    </xf>
    <xf numFmtId="4" fontId="29" fillId="0" borderId="0" xfId="69" applyNumberFormat="1" applyFont="1" applyFill="1" applyBorder="1" applyAlignment="1" applyProtection="1">
      <alignment horizontal="center" shrinkToFit="1"/>
      <protection/>
    </xf>
    <xf numFmtId="1" fontId="33" fillId="0" borderId="0" xfId="0" applyNumberFormat="1" applyFont="1" applyFill="1" applyBorder="1" applyAlignment="1" applyProtection="1">
      <alignment horizontal="right" indent="2" shrinkToFit="1"/>
      <protection/>
    </xf>
    <xf numFmtId="4" fontId="33" fillId="0" borderId="0" xfId="0" applyNumberFormat="1" applyFont="1" applyBorder="1" applyAlignment="1" applyProtection="1">
      <alignment shrinkToFit="1"/>
      <protection/>
    </xf>
    <xf numFmtId="0" fontId="29" fillId="0" borderId="0" xfId="0" applyFont="1" applyAlignment="1">
      <alignment vertical="top" wrapText="1"/>
    </xf>
    <xf numFmtId="0" fontId="34" fillId="0" borderId="0" xfId="115" applyNumberFormat="1" applyFont="1" applyFill="1" applyBorder="1" applyAlignment="1" applyProtection="1">
      <alignment vertical="top" wrapText="1"/>
      <protection/>
    </xf>
    <xf numFmtId="0" fontId="33" fillId="0" borderId="0" xfId="0" applyNumberFormat="1" applyFont="1" applyFill="1" applyBorder="1" applyAlignment="1">
      <alignment vertical="top" wrapText="1"/>
    </xf>
    <xf numFmtId="4" fontId="85" fillId="0" borderId="0" xfId="0" applyNumberFormat="1" applyFont="1" applyFill="1" applyBorder="1" applyAlignment="1">
      <alignment/>
    </xf>
    <xf numFmtId="0" fontId="3" fillId="0" borderId="0" xfId="100" applyFont="1">
      <alignment/>
      <protection/>
    </xf>
    <xf numFmtId="0" fontId="4" fillId="0" borderId="0" xfId="100" applyFont="1" applyBorder="1" applyAlignment="1">
      <alignment horizontal="justify" vertical="top"/>
      <protection/>
    </xf>
    <xf numFmtId="0" fontId="3" fillId="0" borderId="0" xfId="100" applyFont="1" applyAlignment="1">
      <alignment horizontal="justify" vertical="top"/>
      <protection/>
    </xf>
    <xf numFmtId="0" fontId="3" fillId="0" borderId="22" xfId="100" applyFont="1" applyBorder="1" applyAlignment="1">
      <alignment horizontal="justify" vertical="top" wrapText="1"/>
      <protection/>
    </xf>
    <xf numFmtId="0" fontId="3" fillId="0" borderId="0" xfId="100" applyFont="1" applyAlignment="1">
      <alignment horizontal="justify" vertical="top" wrapText="1"/>
      <protection/>
    </xf>
    <xf numFmtId="0" fontId="46" fillId="0" borderId="0" xfId="100" applyFont="1" applyAlignment="1" quotePrefix="1">
      <alignment horizontal="justify" vertical="top"/>
      <protection/>
    </xf>
    <xf numFmtId="0" fontId="46" fillId="0" borderId="0" xfId="100" applyFont="1" applyAlignment="1">
      <alignment horizontal="justify" vertical="top"/>
      <protection/>
    </xf>
    <xf numFmtId="0" fontId="4" fillId="0" borderId="0" xfId="100" applyFont="1" applyAlignment="1">
      <alignment horizontal="justify" vertical="top" wrapText="1"/>
      <protection/>
    </xf>
    <xf numFmtId="0" fontId="3" fillId="0" borderId="0" xfId="100" applyFont="1" applyAlignment="1" quotePrefix="1">
      <alignment horizontal="justify" vertical="top" wrapText="1"/>
      <protection/>
    </xf>
    <xf numFmtId="0" fontId="3" fillId="0" borderId="0" xfId="100" applyFont="1" applyAlignment="1">
      <alignment vertical="top"/>
      <protection/>
    </xf>
    <xf numFmtId="0" fontId="3" fillId="0" borderId="0" xfId="100" applyFont="1" applyAlignment="1">
      <alignment vertical="top" wrapText="1"/>
      <protection/>
    </xf>
    <xf numFmtId="0" fontId="3" fillId="0" borderId="0" xfId="100" applyFont="1" applyAlignment="1">
      <alignment horizontal="left" vertical="top" wrapText="1"/>
      <protection/>
    </xf>
    <xf numFmtId="0" fontId="3" fillId="0" borderId="0" xfId="100" applyFont="1" applyAlignment="1">
      <alignment horizontal="justify" vertical="center"/>
      <protection/>
    </xf>
    <xf numFmtId="0" fontId="4" fillId="0" borderId="0" xfId="100" applyFont="1" applyAlignment="1">
      <alignment horizontal="justify" vertical="center"/>
      <protection/>
    </xf>
    <xf numFmtId="0" fontId="3" fillId="0" borderId="0" xfId="100" applyFont="1" applyAlignment="1">
      <alignment horizontal="justify"/>
      <protection/>
    </xf>
    <xf numFmtId="0" fontId="47" fillId="0" borderId="0" xfId="100" applyFont="1" applyAlignment="1">
      <alignment horizontal="justify"/>
      <protection/>
    </xf>
    <xf numFmtId="0" fontId="3" fillId="0" borderId="0" xfId="100" applyFont="1" applyAlignment="1" quotePrefix="1">
      <alignment horizontal="left" wrapText="1" indent="1"/>
      <protection/>
    </xf>
    <xf numFmtId="0" fontId="3" fillId="0" borderId="0" xfId="100" applyFont="1" applyAlignment="1">
      <alignment horizontal="left" wrapText="1" indent="1"/>
      <protection/>
    </xf>
    <xf numFmtId="0" fontId="3" fillId="0" borderId="0" xfId="100" applyFont="1" applyAlignment="1" quotePrefix="1">
      <alignment horizontal="justify" vertical="top"/>
      <protection/>
    </xf>
    <xf numFmtId="0" fontId="3" fillId="0" borderId="0" xfId="127" applyFont="1" applyAlignment="1">
      <alignment vertical="top" wrapText="1"/>
      <protection/>
    </xf>
    <xf numFmtId="0" fontId="3" fillId="0" borderId="0" xfId="127" applyFont="1" applyFill="1" applyAlignment="1">
      <alignment vertical="top" wrapText="1"/>
      <protection/>
    </xf>
    <xf numFmtId="0" fontId="4" fillId="0" borderId="0" xfId="100" applyFont="1" applyAlignment="1" quotePrefix="1">
      <alignment vertical="top"/>
      <protection/>
    </xf>
    <xf numFmtId="0" fontId="94" fillId="0" borderId="0" xfId="100" applyFont="1" applyAlignment="1">
      <alignment horizontal="justify" vertical="top"/>
      <protection/>
    </xf>
    <xf numFmtId="0" fontId="29" fillId="0" borderId="0" xfId="126" applyFont="1" applyBorder="1" applyAlignment="1">
      <alignment horizontal="center"/>
      <protection/>
    </xf>
    <xf numFmtId="4" fontId="36" fillId="0" borderId="0" xfId="115" applyNumberFormat="1" applyFont="1" applyFill="1" applyBorder="1" applyAlignment="1" applyProtection="1">
      <alignment horizontal="center" shrinkToFit="1"/>
      <protection/>
    </xf>
    <xf numFmtId="4" fontId="29" fillId="49" borderId="0" xfId="0" applyNumberFormat="1" applyFont="1" applyFill="1" applyBorder="1" applyAlignment="1" applyProtection="1">
      <alignment shrinkToFit="1"/>
      <protection/>
    </xf>
    <xf numFmtId="0" fontId="29" fillId="0" borderId="0" xfId="0" applyFont="1" applyBorder="1" applyAlignment="1">
      <alignment/>
    </xf>
    <xf numFmtId="3" fontId="33" fillId="0" borderId="0" xfId="0" applyNumberFormat="1" applyFont="1" applyBorder="1" applyAlignment="1" applyProtection="1">
      <alignment shrinkToFit="1"/>
      <protection/>
    </xf>
    <xf numFmtId="4" fontId="36" fillId="49" borderId="21" xfId="115" applyNumberFormat="1" applyFont="1" applyFill="1" applyBorder="1" applyAlignment="1" applyProtection="1">
      <alignment horizontal="right" shrinkToFit="1"/>
      <protection/>
    </xf>
    <xf numFmtId="4" fontId="29" fillId="0" borderId="0" xfId="0" applyNumberFormat="1" applyFont="1" applyBorder="1" applyAlignment="1" applyProtection="1">
      <alignment shrinkToFit="1"/>
      <protection/>
    </xf>
    <xf numFmtId="3" fontId="29" fillId="0" borderId="0" xfId="69" applyNumberFormat="1" applyFont="1" applyFill="1" applyBorder="1" applyAlignment="1" applyProtection="1">
      <alignment horizontal="center" shrinkToFit="1"/>
      <protection/>
    </xf>
    <xf numFmtId="4" fontId="29" fillId="0" borderId="0" xfId="0" applyNumberFormat="1" applyFont="1" applyFill="1" applyBorder="1" applyAlignment="1" applyProtection="1">
      <alignment shrinkToFit="1"/>
      <protection/>
    </xf>
    <xf numFmtId="0" fontId="29" fillId="0" borderId="0" xfId="0" applyFont="1" applyBorder="1" applyAlignment="1" applyProtection="1" quotePrefix="1">
      <alignment vertical="top" wrapText="1"/>
      <protection/>
    </xf>
    <xf numFmtId="0" fontId="95" fillId="0" borderId="0" xfId="0" applyFont="1" applyAlignment="1">
      <alignment horizontal="left" vertical="top" wrapText="1"/>
    </xf>
    <xf numFmtId="4" fontId="85" fillId="0" borderId="0" xfId="69" applyNumberFormat="1" applyFont="1" applyAlignment="1">
      <alignment horizontal="right"/>
    </xf>
    <xf numFmtId="0" fontId="85" fillId="0" borderId="0" xfId="0" applyFont="1" applyAlignment="1">
      <alignment horizontal="center" wrapText="1"/>
    </xf>
    <xf numFmtId="0" fontId="85" fillId="0" borderId="0" xfId="0" applyFont="1" applyBorder="1" applyAlignment="1">
      <alignment vertical="top" wrapText="1"/>
    </xf>
    <xf numFmtId="0" fontId="85" fillId="0" borderId="0" xfId="0" applyFont="1" applyAlignment="1">
      <alignment wrapText="1"/>
    </xf>
    <xf numFmtId="0" fontId="87" fillId="0" borderId="0" xfId="0" applyFont="1" applyAlignment="1">
      <alignment/>
    </xf>
    <xf numFmtId="0" fontId="85" fillId="0" borderId="0" xfId="0" applyFont="1" applyAlignment="1" quotePrefix="1">
      <alignment vertical="top" wrapText="1"/>
    </xf>
    <xf numFmtId="0" fontId="29" fillId="0" borderId="0" xfId="138" applyFont="1" applyFill="1" applyAlignment="1">
      <alignment horizontal="justify" vertical="top" wrapText="1"/>
    </xf>
    <xf numFmtId="0" fontId="29" fillId="0" borderId="0" xfId="0" applyFont="1" applyAlignment="1">
      <alignment horizontal="justify" vertical="top" wrapText="1"/>
    </xf>
    <xf numFmtId="0" fontId="29" fillId="0" borderId="0" xfId="103" applyFont="1" applyAlignment="1">
      <alignment vertical="top" wrapText="1"/>
      <protection/>
    </xf>
    <xf numFmtId="0" fontId="29" fillId="0" borderId="0" xfId="138" applyFont="1" applyAlignment="1">
      <alignment horizontal="justify" vertical="top" wrapText="1"/>
    </xf>
    <xf numFmtId="0" fontId="29" fillId="0" borderId="0" xfId="0" applyFont="1" applyAlignment="1" quotePrefix="1">
      <alignment horizontal="left" vertical="top" wrapText="1"/>
    </xf>
    <xf numFmtId="0" fontId="33" fillId="0" borderId="0" xfId="0" applyFont="1" applyAlignment="1">
      <alignment horizontal="justify" vertical="top" wrapText="1"/>
    </xf>
    <xf numFmtId="0" fontId="3" fillId="0" borderId="0" xfId="0" applyFont="1" applyAlignment="1">
      <alignment horizontal="right" wrapText="1"/>
    </xf>
    <xf numFmtId="0" fontId="37" fillId="49" borderId="20" xfId="0" applyFont="1" applyFill="1" applyBorder="1" applyAlignment="1">
      <alignment/>
    </xf>
    <xf numFmtId="0" fontId="29" fillId="0" borderId="0" xfId="0" applyFont="1" applyAlignment="1" quotePrefix="1">
      <alignment vertical="top" wrapText="1"/>
    </xf>
    <xf numFmtId="0" fontId="29" fillId="0" borderId="0" xfId="96" applyFont="1" applyBorder="1" applyAlignment="1">
      <alignment vertical="top" wrapText="1"/>
      <protection/>
    </xf>
    <xf numFmtId="0" fontId="33" fillId="0" borderId="0" xfId="96" applyFont="1" applyBorder="1" applyAlignment="1">
      <alignment vertical="top" wrapText="1"/>
      <protection/>
    </xf>
    <xf numFmtId="0" fontId="29" fillId="0" borderId="0" xfId="0" applyFont="1" applyAlignment="1">
      <alignment horizontal="justify" vertical="top"/>
    </xf>
    <xf numFmtId="0" fontId="29" fillId="0" borderId="0" xfId="0" applyFont="1" applyAlignment="1">
      <alignment horizontal="justify" vertical="top"/>
    </xf>
    <xf numFmtId="4" fontId="34" fillId="0" borderId="0" xfId="115" applyNumberFormat="1" applyFont="1" applyFill="1" applyBorder="1" applyAlignment="1" applyProtection="1">
      <alignment horizontal="center" shrinkToFit="1"/>
      <protection/>
    </xf>
    <xf numFmtId="4" fontId="36" fillId="0" borderId="0" xfId="115" applyNumberFormat="1" applyFont="1" applyFill="1" applyBorder="1" applyAlignment="1" applyProtection="1">
      <alignment horizontal="right" shrinkToFit="1"/>
      <protection/>
    </xf>
    <xf numFmtId="4" fontId="36" fillId="0" borderId="0" xfId="71" applyNumberFormat="1" applyFont="1" applyFill="1" applyBorder="1" applyAlignment="1" applyProtection="1">
      <alignment horizontal="right" shrinkToFit="1"/>
      <protection locked="0"/>
    </xf>
    <xf numFmtId="4" fontId="33" fillId="0" borderId="0" xfId="71" applyNumberFormat="1" applyFont="1" applyFill="1" applyBorder="1" applyAlignment="1" applyProtection="1">
      <alignment horizontal="right" shrinkToFit="1"/>
      <protection/>
    </xf>
    <xf numFmtId="0" fontId="53" fillId="0" borderId="20" xfId="90" applyFont="1" applyFill="1" applyBorder="1" applyAlignment="1">
      <alignment/>
    </xf>
    <xf numFmtId="0" fontId="96" fillId="0" borderId="0" xfId="0" applyFont="1" applyFill="1" applyBorder="1" applyAlignment="1">
      <alignment/>
    </xf>
    <xf numFmtId="0" fontId="33" fillId="0" borderId="0" xfId="86" applyFont="1" applyFill="1" applyBorder="1" applyAlignment="1">
      <alignment horizontal="left" vertical="top"/>
    </xf>
    <xf numFmtId="0" fontId="29" fillId="0" borderId="0" xfId="0" applyFont="1" applyBorder="1" applyAlignment="1">
      <alignment horizontal="justify" vertical="top" wrapText="1"/>
    </xf>
    <xf numFmtId="0" fontId="33" fillId="0" borderId="0" xfId="86" applyFont="1" applyBorder="1" applyAlignment="1">
      <alignment horizontal="justify" vertical="top"/>
    </xf>
    <xf numFmtId="0" fontId="29" fillId="0" borderId="0" xfId="138" applyFont="1" applyBorder="1" applyAlignment="1">
      <alignment horizontal="justify" vertical="top" wrapText="1"/>
    </xf>
    <xf numFmtId="0" fontId="37" fillId="49" borderId="0" xfId="0" applyFont="1" applyFill="1" applyBorder="1" applyAlignment="1">
      <alignment/>
    </xf>
    <xf numFmtId="0" fontId="33" fillId="0" borderId="0" xfId="86" applyFont="1" applyFill="1" applyBorder="1" applyAlignment="1">
      <alignment horizontal="justify" vertical="top" wrapText="1"/>
    </xf>
    <xf numFmtId="0" fontId="29" fillId="0" borderId="0" xfId="138" applyFont="1" applyFill="1" applyBorder="1" applyAlignment="1">
      <alignment horizontal="justify" vertical="top" wrapText="1"/>
    </xf>
    <xf numFmtId="0" fontId="33" fillId="0" borderId="0" xfId="86" applyFont="1" applyFill="1" applyBorder="1" applyAlignment="1">
      <alignment horizontal="left" vertical="top" wrapText="1"/>
    </xf>
    <xf numFmtId="0" fontId="29" fillId="0" borderId="0" xfId="138" applyFont="1" applyFill="1" applyBorder="1" applyAlignment="1">
      <alignment horizontal="justify" vertical="top" wrapText="1"/>
    </xf>
    <xf numFmtId="171" fontId="29" fillId="0" borderId="0" xfId="116" applyNumberFormat="1" applyFont="1" applyAlignment="1">
      <alignment horizontal="left" vertical="top" wrapText="1"/>
      <protection/>
    </xf>
    <xf numFmtId="0" fontId="33" fillId="0" borderId="0" xfId="116" applyFont="1" applyAlignment="1" quotePrefix="1">
      <alignment horizontal="justify" vertical="top" wrapText="1"/>
      <protection/>
    </xf>
    <xf numFmtId="0" fontId="29" fillId="0" borderId="0" xfId="116" applyFont="1" applyAlignment="1" quotePrefix="1">
      <alignment horizontal="justify" vertical="top" wrapText="1"/>
      <protection/>
    </xf>
    <xf numFmtId="0" fontId="29" fillId="0" borderId="0" xfId="0" applyFont="1" applyAlignment="1" quotePrefix="1">
      <alignment horizontal="justify" vertical="top" wrapText="1"/>
    </xf>
    <xf numFmtId="0" fontId="29" fillId="0" borderId="0" xfId="0" applyNumberFormat="1" applyFont="1" applyAlignment="1" quotePrefix="1">
      <alignment vertical="top" wrapText="1"/>
    </xf>
    <xf numFmtId="0" fontId="33" fillId="0" borderId="0" xfId="0" applyNumberFormat="1" applyFont="1" applyAlignment="1" quotePrefix="1">
      <alignment vertical="top" wrapText="1"/>
    </xf>
    <xf numFmtId="0" fontId="28" fillId="0" borderId="0" xfId="112" applyFont="1" applyBorder="1" applyAlignment="1">
      <alignment vertical="center" wrapText="1"/>
      <protection/>
    </xf>
    <xf numFmtId="0" fontId="1" fillId="0" borderId="0" xfId="112" applyFont="1" applyBorder="1" applyAlignment="1">
      <alignment vertical="center" wrapText="1"/>
      <protection/>
    </xf>
    <xf numFmtId="171" fontId="29" fillId="0" borderId="0" xfId="116" applyNumberFormat="1" applyFont="1" applyAlignment="1">
      <alignment horizontal="right" vertical="top" wrapText="1"/>
      <protection/>
    </xf>
    <xf numFmtId="0" fontId="1" fillId="0" borderId="0" xfId="112" applyFont="1" applyAlignment="1">
      <alignment vertical="center" wrapText="1"/>
      <protection/>
    </xf>
    <xf numFmtId="0" fontId="3" fillId="0" borderId="0" xfId="112" applyFont="1">
      <alignment/>
      <protection/>
    </xf>
    <xf numFmtId="0" fontId="56" fillId="50" borderId="0" xfId="112" applyFont="1" applyFill="1" applyAlignment="1">
      <alignment vertical="center" wrapText="1"/>
      <protection/>
    </xf>
    <xf numFmtId="0" fontId="56" fillId="0" borderId="0" xfId="112" applyFont="1" applyBorder="1" applyAlignment="1">
      <alignment wrapText="1"/>
      <protection/>
    </xf>
    <xf numFmtId="0" fontId="56" fillId="0" borderId="23" xfId="112" applyFont="1" applyBorder="1" applyAlignment="1">
      <alignment vertical="center" wrapText="1"/>
      <protection/>
    </xf>
    <xf numFmtId="0" fontId="97" fillId="0" borderId="24" xfId="112" applyFont="1" applyBorder="1" applyAlignment="1">
      <alignment horizontal="center" vertical="center" wrapText="1"/>
      <protection/>
    </xf>
    <xf numFmtId="0" fontId="57" fillId="0" borderId="0" xfId="112" applyFont="1" applyAlignment="1">
      <alignment horizontal="center" vertical="center" wrapText="1"/>
      <protection/>
    </xf>
    <xf numFmtId="0" fontId="57" fillId="0" borderId="0" xfId="112" applyFont="1" applyBorder="1" applyAlignment="1">
      <alignment horizontal="center" vertical="center" wrapText="1"/>
      <protection/>
    </xf>
    <xf numFmtId="0" fontId="57" fillId="0" borderId="25" xfId="112" applyFont="1" applyBorder="1" applyAlignment="1">
      <alignment horizontal="center" vertical="center" wrapText="1"/>
      <protection/>
    </xf>
    <xf numFmtId="0" fontId="57" fillId="0" borderId="24" xfId="112" applyFont="1" applyBorder="1" applyAlignment="1">
      <alignment vertical="center" wrapText="1"/>
      <protection/>
    </xf>
    <xf numFmtId="0" fontId="58" fillId="0" borderId="24" xfId="112" applyFont="1" applyBorder="1" applyAlignment="1">
      <alignment horizontal="center" vertical="center" wrapText="1"/>
      <protection/>
    </xf>
    <xf numFmtId="0" fontId="98" fillId="0" borderId="24" xfId="0" applyFont="1" applyBorder="1" applyAlignment="1">
      <alignment horizontal="center"/>
    </xf>
    <xf numFmtId="0" fontId="98" fillId="0" borderId="25" xfId="0" applyFont="1" applyBorder="1" applyAlignment="1">
      <alignment horizontal="left" vertical="center" wrapText="1" indent="5"/>
    </xf>
    <xf numFmtId="0" fontId="98" fillId="0" borderId="0" xfId="0" applyFont="1" applyBorder="1" applyAlignment="1">
      <alignment horizontal="left" vertical="center" wrapText="1" indent="5"/>
    </xf>
    <xf numFmtId="0" fontId="98" fillId="0" borderId="23" xfId="0" applyFont="1" applyBorder="1" applyAlignment="1">
      <alignment/>
    </xf>
    <xf numFmtId="0" fontId="58" fillId="0" borderId="25" xfId="112" applyFont="1" applyBorder="1" applyAlignment="1">
      <alignment horizontal="left" vertical="center" wrapText="1" indent="8"/>
      <protection/>
    </xf>
    <xf numFmtId="0" fontId="58" fillId="0" borderId="0" xfId="112" applyFont="1" applyBorder="1" applyAlignment="1" quotePrefix="1">
      <alignment horizontal="left" vertical="center" wrapText="1" indent="8"/>
      <protection/>
    </xf>
    <xf numFmtId="0" fontId="58" fillId="0" borderId="0" xfId="112" applyFont="1" applyBorder="1" applyAlignment="1">
      <alignment horizontal="left" vertical="center" wrapText="1" indent="8"/>
      <protection/>
    </xf>
    <xf numFmtId="0" fontId="58" fillId="0" borderId="25" xfId="112" applyFont="1" applyBorder="1" applyAlignment="1">
      <alignment horizontal="left" vertical="center" wrapText="1" indent="9"/>
      <protection/>
    </xf>
    <xf numFmtId="0" fontId="58" fillId="0" borderId="0" xfId="112" applyFont="1" applyBorder="1" applyAlignment="1">
      <alignment horizontal="left" vertical="center" wrapText="1" indent="9"/>
      <protection/>
    </xf>
    <xf numFmtId="0" fontId="57" fillId="0" borderId="0" xfId="112" applyFont="1" applyBorder="1" applyAlignment="1">
      <alignment vertical="center" wrapText="1"/>
      <protection/>
    </xf>
    <xf numFmtId="0" fontId="58" fillId="0" borderId="0" xfId="112" applyFont="1" applyAlignment="1">
      <alignment horizontal="left" vertical="center" wrapText="1" indent="9"/>
      <protection/>
    </xf>
    <xf numFmtId="0" fontId="58" fillId="0" borderId="24" xfId="112" applyFont="1" applyBorder="1" applyAlignment="1">
      <alignment horizontal="left" vertical="center" wrapText="1"/>
      <protection/>
    </xf>
    <xf numFmtId="0" fontId="33" fillId="0" borderId="0" xfId="0" applyFont="1" applyBorder="1" applyAlignment="1" applyProtection="1">
      <alignment/>
      <protection/>
    </xf>
    <xf numFmtId="0" fontId="3" fillId="0" borderId="0" xfId="109">
      <alignment/>
      <protection/>
    </xf>
    <xf numFmtId="0" fontId="3" fillId="0" borderId="0" xfId="109" applyBorder="1">
      <alignment/>
      <protection/>
    </xf>
    <xf numFmtId="0" fontId="33" fillId="0" borderId="0" xfId="109" applyFont="1" applyBorder="1" applyAlignment="1">
      <alignment horizontal="center" vertical="top" wrapText="1"/>
      <protection/>
    </xf>
    <xf numFmtId="0" fontId="29" fillId="0" borderId="0" xfId="109" applyFont="1" applyBorder="1" applyAlignment="1">
      <alignment vertical="center" wrapText="1"/>
      <protection/>
    </xf>
    <xf numFmtId="0" fontId="29" fillId="0" borderId="0" xfId="109" applyFont="1" applyBorder="1" applyAlignment="1">
      <alignment horizontal="center" wrapText="1"/>
      <protection/>
    </xf>
    <xf numFmtId="0" fontId="29" fillId="0" borderId="0" xfId="109" applyFont="1" applyBorder="1" applyAlignment="1">
      <alignment horizontal="center" vertical="top" wrapText="1"/>
      <protection/>
    </xf>
    <xf numFmtId="2" fontId="29" fillId="0" borderId="0" xfId="109" applyNumberFormat="1" applyFont="1" applyBorder="1" applyAlignment="1">
      <alignment horizontal="right" wrapText="1"/>
      <protection/>
    </xf>
    <xf numFmtId="173" fontId="29" fillId="0" borderId="0" xfId="109" applyNumberFormat="1" applyFont="1" applyBorder="1" applyAlignment="1">
      <alignment horizontal="right" wrapText="1"/>
      <protection/>
    </xf>
    <xf numFmtId="1" fontId="33" fillId="0" borderId="0" xfId="109" applyNumberFormat="1" applyFont="1" applyBorder="1" applyAlignment="1">
      <alignment horizontal="right" wrapText="1"/>
      <protection/>
    </xf>
    <xf numFmtId="0" fontId="29" fillId="0" borderId="0" xfId="116" applyFont="1" applyAlignment="1">
      <alignment horizontal="left" vertical="top" wrapText="1"/>
      <protection/>
    </xf>
    <xf numFmtId="4" fontId="99" fillId="0" borderId="0" xfId="115" applyNumberFormat="1" applyFont="1" applyAlignment="1" applyProtection="1">
      <alignment horizontal="right" shrinkToFit="1"/>
      <protection locked="0"/>
    </xf>
    <xf numFmtId="166" fontId="33" fillId="0" borderId="0" xfId="115" applyNumberFormat="1" applyFont="1" applyAlignment="1">
      <alignment vertical="top"/>
      <protection/>
    </xf>
    <xf numFmtId="166" fontId="87" fillId="0" borderId="0" xfId="0" applyNumberFormat="1" applyFont="1" applyAlignment="1">
      <alignment horizontal="right" vertical="top"/>
    </xf>
    <xf numFmtId="4" fontId="33" fillId="0" borderId="0" xfId="0" applyNumberFormat="1" applyFont="1" applyAlignment="1">
      <alignment shrinkToFit="1"/>
    </xf>
    <xf numFmtId="0" fontId="85" fillId="0" borderId="0" xfId="0" applyFont="1" applyAlignment="1">
      <alignment/>
    </xf>
    <xf numFmtId="164" fontId="85" fillId="0" borderId="0" xfId="69" applyFont="1" applyBorder="1" applyAlignment="1">
      <alignment vertical="center"/>
    </xf>
    <xf numFmtId="164" fontId="89" fillId="0" borderId="0" xfId="69" applyFont="1" applyBorder="1" applyAlignment="1">
      <alignment horizontal="center" vertical="center"/>
    </xf>
    <xf numFmtId="164" fontId="89" fillId="0" borderId="0" xfId="69" applyFont="1" applyBorder="1" applyAlignment="1">
      <alignment horizontal="center" vertical="center"/>
    </xf>
    <xf numFmtId="164" fontId="85" fillId="0" borderId="0" xfId="69" applyFont="1" applyBorder="1" applyAlignment="1">
      <alignment vertical="center" wrapText="1"/>
    </xf>
    <xf numFmtId="164" fontId="87" fillId="0" borderId="0" xfId="69" applyFont="1" applyBorder="1" applyAlignment="1">
      <alignment horizontal="left" vertical="center"/>
    </xf>
    <xf numFmtId="164" fontId="86" fillId="0" borderId="0" xfId="69" applyFont="1" applyBorder="1" applyAlignment="1">
      <alignment horizontal="left" vertical="top" wrapText="1"/>
    </xf>
    <xf numFmtId="164" fontId="100" fillId="0" borderId="0" xfId="69" applyFont="1" applyFill="1" applyBorder="1" applyAlignment="1" applyProtection="1">
      <alignment vertical="top" wrapText="1"/>
      <protection hidden="1"/>
    </xf>
    <xf numFmtId="164" fontId="29" fillId="0" borderId="0" xfId="69" applyFont="1" applyBorder="1" applyAlignment="1">
      <alignment vertical="center"/>
    </xf>
    <xf numFmtId="164" fontId="3" fillId="0" borderId="0" xfId="69" applyFont="1" applyBorder="1" applyAlignment="1">
      <alignment/>
    </xf>
    <xf numFmtId="164" fontId="29" fillId="0" borderId="0" xfId="69" applyFont="1" applyFill="1" applyAlignment="1">
      <alignment horizontal="justify" vertical="top" wrapText="1"/>
    </xf>
    <xf numFmtId="164" fontId="86" fillId="0" borderId="0" xfId="69" applyFont="1" applyBorder="1" applyAlignment="1">
      <alignment vertical="center"/>
    </xf>
    <xf numFmtId="164" fontId="85" fillId="0" borderId="0" xfId="69" applyFont="1" applyFill="1" applyBorder="1" applyAlignment="1">
      <alignment vertical="center"/>
    </xf>
    <xf numFmtId="164" fontId="85" fillId="0" borderId="0" xfId="69" applyFont="1" applyFill="1" applyBorder="1" applyAlignment="1">
      <alignment vertical="center" wrapText="1"/>
    </xf>
    <xf numFmtId="164" fontId="85" fillId="0" borderId="0" xfId="69" applyFont="1" applyBorder="1" applyAlignment="1">
      <alignment wrapText="1"/>
    </xf>
    <xf numFmtId="164" fontId="85" fillId="0" borderId="0" xfId="69" applyFont="1" applyBorder="1" applyAlignment="1" quotePrefix="1">
      <alignment vertical="center" wrapText="1"/>
    </xf>
    <xf numFmtId="164" fontId="29" fillId="0" borderId="0" xfId="69" applyFont="1" applyBorder="1" applyAlignment="1">
      <alignment vertical="center"/>
    </xf>
    <xf numFmtId="0" fontId="87" fillId="0" borderId="0" xfId="0" applyFont="1" applyFill="1" applyAlignment="1">
      <alignment/>
    </xf>
    <xf numFmtId="4" fontId="85" fillId="0" borderId="0" xfId="126" applyNumberFormat="1" applyFont="1" applyBorder="1" applyAlignment="1">
      <alignment horizontal="right"/>
      <protection/>
    </xf>
    <xf numFmtId="4" fontId="34" fillId="0" borderId="0" xfId="71" applyNumberFormat="1" applyFont="1" applyFill="1" applyBorder="1" applyAlignment="1" applyProtection="1">
      <alignment horizontal="right" shrinkToFit="1"/>
      <protection locked="0"/>
    </xf>
    <xf numFmtId="4" fontId="34" fillId="0" borderId="0" xfId="71" applyNumberFormat="1" applyFont="1" applyFill="1" applyBorder="1" applyAlignment="1" applyProtection="1">
      <alignment horizontal="right" shrinkToFit="1"/>
      <protection locked="0"/>
    </xf>
    <xf numFmtId="4" fontId="85" fillId="49" borderId="0" xfId="0" applyNumberFormat="1" applyFont="1" applyFill="1" applyBorder="1" applyAlignment="1" applyProtection="1">
      <alignment horizontal="right" shrinkToFit="1"/>
      <protection locked="0"/>
    </xf>
    <xf numFmtId="4" fontId="85" fillId="0" borderId="0" xfId="0" applyNumberFormat="1" applyFont="1" applyBorder="1" applyAlignment="1" applyProtection="1">
      <alignment horizontal="right" shrinkToFit="1"/>
      <protection locked="0"/>
    </xf>
    <xf numFmtId="0" fontId="85" fillId="0" borderId="0" xfId="0" applyFont="1" applyBorder="1" applyAlignment="1">
      <alignment horizontal="right"/>
    </xf>
    <xf numFmtId="4" fontId="29" fillId="0" borderId="0" xfId="0" applyNumberFormat="1" applyFont="1" applyBorder="1" applyAlignment="1" applyProtection="1">
      <alignment horizontal="right" shrinkToFit="1"/>
      <protection locked="0"/>
    </xf>
    <xf numFmtId="4" fontId="99" fillId="0" borderId="0" xfId="0" applyNumberFormat="1" applyFont="1" applyAlignment="1" applyProtection="1">
      <alignment horizontal="right" shrinkToFit="1"/>
      <protection locked="0"/>
    </xf>
    <xf numFmtId="4" fontId="92" fillId="0" borderId="0" xfId="0" applyNumberFormat="1" applyFont="1" applyBorder="1" applyAlignment="1" applyProtection="1">
      <alignment horizontal="right" shrinkToFit="1"/>
      <protection locked="0"/>
    </xf>
    <xf numFmtId="4" fontId="86" fillId="0" borderId="0" xfId="0" applyNumberFormat="1" applyFont="1" applyBorder="1" applyAlignment="1" applyProtection="1">
      <alignment horizontal="right" shrinkToFit="1"/>
      <protection locked="0"/>
    </xf>
    <xf numFmtId="0" fontId="86" fillId="0" borderId="0" xfId="0" applyFont="1" applyBorder="1" applyAlignment="1">
      <alignment horizontal="right"/>
    </xf>
    <xf numFmtId="4" fontId="85" fillId="0" borderId="0" xfId="0" applyNumberFormat="1" applyFont="1" applyBorder="1" applyAlignment="1">
      <alignment horizontal="right"/>
    </xf>
    <xf numFmtId="4" fontId="93" fillId="0" borderId="0" xfId="0" applyNumberFormat="1" applyFont="1" applyFill="1" applyBorder="1" applyAlignment="1">
      <alignment horizontal="right"/>
    </xf>
    <xf numFmtId="4" fontId="29" fillId="0" borderId="0" xfId="0" applyNumberFormat="1" applyFont="1" applyFill="1" applyBorder="1" applyAlignment="1" applyProtection="1">
      <alignment horizontal="right" shrinkToFit="1"/>
      <protection locked="0"/>
    </xf>
    <xf numFmtId="4" fontId="93" fillId="0" borderId="0" xfId="0" applyNumberFormat="1" applyFont="1" applyBorder="1" applyAlignment="1">
      <alignment horizontal="right"/>
    </xf>
    <xf numFmtId="164" fontId="85" fillId="0" borderId="0" xfId="69" applyFont="1" applyBorder="1" applyAlignment="1">
      <alignment horizontal="right" vertical="center"/>
    </xf>
    <xf numFmtId="164" fontId="85" fillId="0" borderId="0" xfId="69" applyFont="1" applyBorder="1" applyAlignment="1">
      <alignment horizontal="right" vertical="center" wrapText="1"/>
    </xf>
    <xf numFmtId="164" fontId="86" fillId="0" borderId="0" xfId="69" applyFont="1" applyBorder="1" applyAlignment="1">
      <alignment horizontal="right" vertical="center" wrapText="1"/>
    </xf>
    <xf numFmtId="166" fontId="85" fillId="0" borderId="0" xfId="0" applyNumberFormat="1" applyFont="1" applyAlignment="1">
      <alignment vertical="top"/>
    </xf>
    <xf numFmtId="4" fontId="85" fillId="0" borderId="0" xfId="0" applyNumberFormat="1" applyFont="1" applyAlignment="1">
      <alignment horizontal="center" shrinkToFit="1"/>
    </xf>
    <xf numFmtId="4" fontId="29" fillId="0" borderId="0" xfId="0" applyNumberFormat="1" applyFont="1" applyAlignment="1">
      <alignment shrinkToFit="1"/>
    </xf>
    <xf numFmtId="4" fontId="85" fillId="0" borderId="0" xfId="0" applyNumberFormat="1" applyFont="1" applyAlignment="1" applyProtection="1">
      <alignment shrinkToFit="1"/>
      <protection locked="0"/>
    </xf>
    <xf numFmtId="4" fontId="85" fillId="0" borderId="0" xfId="0" applyNumberFormat="1" applyFont="1" applyAlignment="1">
      <alignment horizontal="right" shrinkToFit="1"/>
    </xf>
    <xf numFmtId="0" fontId="85" fillId="0" borderId="0" xfId="0" applyFont="1" applyAlignment="1">
      <alignment vertical="center"/>
    </xf>
    <xf numFmtId="174" fontId="29" fillId="0" borderId="0" xfId="0" applyNumberFormat="1" applyFont="1" applyAlignment="1">
      <alignment vertical="top"/>
    </xf>
    <xf numFmtId="167" fontId="29" fillId="0" borderId="0" xfId="0" applyNumberFormat="1" applyFont="1" applyAlignment="1">
      <alignment vertical="top" wrapText="1"/>
    </xf>
    <xf numFmtId="4" fontId="29" fillId="0" borderId="0" xfId="115" applyNumberFormat="1" applyFont="1" applyAlignment="1" applyProtection="1">
      <alignment horizontal="right" shrinkToFit="1"/>
      <protection locked="0"/>
    </xf>
    <xf numFmtId="174" fontId="29" fillId="0" borderId="0" xfId="116" applyNumberFormat="1" applyFont="1" applyAlignment="1">
      <alignment horizontal="right" vertical="top"/>
      <protection/>
    </xf>
    <xf numFmtId="0" fontId="34" fillId="0" borderId="0" xfId="0" applyFont="1" applyAlignment="1" quotePrefix="1">
      <alignment vertical="top" wrapText="1"/>
    </xf>
    <xf numFmtId="0" fontId="29" fillId="0" borderId="0" xfId="0" applyFont="1" applyAlignment="1">
      <alignment/>
    </xf>
    <xf numFmtId="4" fontId="101" fillId="0" borderId="0" xfId="0" applyNumberFormat="1" applyFont="1" applyAlignment="1">
      <alignment shrinkToFit="1"/>
    </xf>
    <xf numFmtId="166" fontId="33" fillId="0" borderId="0" xfId="115" applyNumberFormat="1" applyFont="1" applyAlignment="1">
      <alignment vertical="top"/>
      <protection/>
    </xf>
    <xf numFmtId="166" fontId="33" fillId="0" borderId="0" xfId="0" applyNumberFormat="1" applyFont="1" applyAlignment="1">
      <alignment horizontal="right" vertical="top"/>
    </xf>
    <xf numFmtId="0" fontId="29" fillId="0" borderId="0" xfId="115" applyFont="1" applyAlignment="1">
      <alignment horizontal="center" shrinkToFit="1"/>
      <protection/>
    </xf>
    <xf numFmtId="4" fontId="29" fillId="0" borderId="0" xfId="115" applyNumberFormat="1" applyFont="1" applyAlignment="1" applyProtection="1">
      <alignment horizontal="right" shrinkToFit="1"/>
      <protection locked="0"/>
    </xf>
    <xf numFmtId="0" fontId="29" fillId="0" borderId="0" xfId="0" applyFont="1" applyAlignment="1">
      <alignment vertical="center" wrapText="1"/>
    </xf>
    <xf numFmtId="0" fontId="29" fillId="0" borderId="0" xfId="126" applyFont="1" applyAlignment="1">
      <alignment horizontal="center"/>
      <protection/>
    </xf>
    <xf numFmtId="0" fontId="29" fillId="0" borderId="0" xfId="0" applyFont="1" applyAlignment="1">
      <alignment vertical="center"/>
    </xf>
    <xf numFmtId="0" fontId="33" fillId="0" borderId="0" xfId="0" applyFont="1" applyAlignment="1" quotePrefix="1">
      <alignment vertical="top" wrapText="1"/>
    </xf>
    <xf numFmtId="0" fontId="33" fillId="0" borderId="0" xfId="0" applyFont="1" applyAlignment="1">
      <alignment/>
    </xf>
    <xf numFmtId="169" fontId="33" fillId="0" borderId="0" xfId="99" applyNumberFormat="1" applyFont="1" applyAlignment="1" applyProtection="1">
      <alignment horizontal="right" vertical="top"/>
      <protection hidden="1"/>
    </xf>
    <xf numFmtId="167" fontId="33" fillId="0" borderId="0" xfId="0" applyNumberFormat="1" applyFont="1" applyAlignment="1">
      <alignment vertical="top" wrapText="1"/>
    </xf>
    <xf numFmtId="4" fontId="29" fillId="0" borderId="0" xfId="0" applyNumberFormat="1" applyFont="1" applyAlignment="1" applyProtection="1">
      <alignment shrinkToFit="1"/>
      <protection locked="0"/>
    </xf>
    <xf numFmtId="0" fontId="29" fillId="0" borderId="0" xfId="138" applyFont="1" applyFill="1" applyAlignment="1">
      <alignment horizontal="justify" vertical="top"/>
    </xf>
    <xf numFmtId="166" fontId="33" fillId="49" borderId="0" xfId="115" applyNumberFormat="1" applyFont="1" applyFill="1" applyBorder="1" applyAlignment="1" applyProtection="1">
      <alignment horizontal="right" vertical="top"/>
      <protection/>
    </xf>
    <xf numFmtId="0" fontId="4" fillId="0" borderId="0" xfId="100" applyFont="1" applyBorder="1" applyAlignment="1">
      <alignment horizontal="justify" vertical="top" wrapText="1"/>
      <protection/>
    </xf>
    <xf numFmtId="0" fontId="29" fillId="0" borderId="0" xfId="0" applyFont="1" applyBorder="1" applyAlignment="1">
      <alignment vertical="top" wrapText="1"/>
    </xf>
    <xf numFmtId="0" fontId="87" fillId="0" borderId="0" xfId="0" applyFont="1" applyAlignment="1">
      <alignment vertical="top" wrapText="1"/>
    </xf>
    <xf numFmtId="0" fontId="4" fillId="0" borderId="0" xfId="99" applyFont="1" applyBorder="1" applyAlignment="1">
      <alignment horizontal="justify" vertical="top" wrapText="1"/>
      <protection/>
    </xf>
    <xf numFmtId="0" fontId="33" fillId="0" borderId="0" xfId="99" applyFont="1" applyBorder="1" applyAlignment="1">
      <alignment horizontal="justify" vertical="top" wrapText="1"/>
      <protection/>
    </xf>
    <xf numFmtId="0" fontId="33" fillId="0" borderId="0" xfId="99" applyFont="1" applyAlignment="1" applyProtection="1" quotePrefix="1">
      <alignment vertical="top" wrapText="1"/>
      <protection hidden="1"/>
    </xf>
    <xf numFmtId="0" fontId="85" fillId="0" borderId="0" xfId="0" applyFont="1" applyAlignment="1" quotePrefix="1">
      <alignment/>
    </xf>
    <xf numFmtId="1" fontId="33" fillId="0" borderId="0" xfId="0" applyNumberFormat="1" applyFont="1" applyAlignment="1">
      <alignment horizontal="right" indent="2" shrinkToFit="1"/>
    </xf>
    <xf numFmtId="169" fontId="33" fillId="0" borderId="0" xfId="99" applyNumberFormat="1" applyFont="1" applyAlignment="1" applyProtection="1">
      <alignment horizontal="left" vertical="top"/>
      <protection hidden="1"/>
    </xf>
    <xf numFmtId="168" fontId="29" fillId="0" borderId="0" xfId="0" applyNumberFormat="1" applyFont="1" applyAlignment="1">
      <alignment horizontal="right" vertical="top"/>
    </xf>
    <xf numFmtId="0" fontId="29" fillId="0" borderId="0" xfId="100" applyFont="1" applyAlignment="1">
      <alignment vertical="top" wrapText="1"/>
      <protection/>
    </xf>
    <xf numFmtId="0" fontId="36" fillId="0" borderId="0" xfId="0" applyFont="1" applyAlignment="1" quotePrefix="1">
      <alignment vertical="top" wrapText="1"/>
    </xf>
    <xf numFmtId="166" fontId="33" fillId="49" borderId="0" xfId="115" applyNumberFormat="1" applyFont="1" applyFill="1" applyAlignment="1">
      <alignment vertical="top"/>
      <protection/>
    </xf>
    <xf numFmtId="166" fontId="87" fillId="49" borderId="0" xfId="0" applyNumberFormat="1" applyFont="1" applyFill="1" applyAlignment="1">
      <alignment horizontal="right" vertical="top"/>
    </xf>
    <xf numFmtId="0" fontId="37" fillId="49" borderId="20" xfId="0" applyFont="1" applyFill="1" applyBorder="1" applyAlignment="1">
      <alignment/>
    </xf>
    <xf numFmtId="4" fontId="34" fillId="0" borderId="0" xfId="115" applyNumberFormat="1" applyFont="1" applyAlignment="1">
      <alignment horizontal="right" shrinkToFit="1"/>
      <protection/>
    </xf>
    <xf numFmtId="166" fontId="33" fillId="0" borderId="0" xfId="115" applyNumberFormat="1" applyFont="1" applyFill="1" applyAlignment="1">
      <alignment vertical="top"/>
      <protection/>
    </xf>
    <xf numFmtId="166" fontId="87" fillId="0" borderId="0" xfId="0" applyNumberFormat="1" applyFont="1" applyFill="1" applyAlignment="1">
      <alignment horizontal="right" vertical="top"/>
    </xf>
    <xf numFmtId="0" fontId="37" fillId="0" borderId="0" xfId="0" applyFont="1" applyFill="1" applyBorder="1" applyAlignment="1">
      <alignment/>
    </xf>
    <xf numFmtId="4" fontId="34" fillId="49" borderId="21" xfId="115" applyNumberFormat="1" applyFont="1" applyFill="1" applyBorder="1" applyAlignment="1">
      <alignment horizontal="center" shrinkToFit="1"/>
      <protection/>
    </xf>
    <xf numFmtId="4" fontId="36" fillId="49" borderId="21" xfId="115" applyNumberFormat="1" applyFont="1" applyFill="1" applyBorder="1" applyAlignment="1">
      <alignment horizontal="right" shrinkToFit="1"/>
      <protection/>
    </xf>
    <xf numFmtId="4" fontId="36" fillId="49" borderId="21" xfId="71" applyNumberFormat="1" applyFont="1" applyFill="1" applyBorder="1" applyAlignment="1" applyProtection="1">
      <alignment horizontal="right" shrinkToFit="1"/>
      <protection locked="0"/>
    </xf>
    <xf numFmtId="4" fontId="33" fillId="49" borderId="21" xfId="71" applyNumberFormat="1" applyFont="1" applyFill="1" applyBorder="1" applyAlignment="1" applyProtection="1">
      <alignment horizontal="right" shrinkToFit="1"/>
      <protection/>
    </xf>
    <xf numFmtId="0" fontId="33" fillId="0" borderId="0" xfId="0" applyFont="1" applyAlignment="1">
      <alignment horizontal="justify" vertical="top"/>
    </xf>
    <xf numFmtId="0" fontId="29" fillId="0" borderId="0" xfId="0" applyFont="1" applyAlignment="1">
      <alignment horizontal="justify" vertical="top" wrapText="1"/>
    </xf>
    <xf numFmtId="0" fontId="33" fillId="0" borderId="0" xfId="116" applyFont="1" applyAlignment="1">
      <alignment horizontal="justify" vertical="top" wrapText="1"/>
      <protection/>
    </xf>
    <xf numFmtId="0" fontId="29" fillId="0" borderId="0" xfId="116" applyFont="1" applyAlignment="1">
      <alignment horizontal="justify" vertical="top" wrapText="1"/>
      <protection/>
    </xf>
    <xf numFmtId="4" fontId="99" fillId="0" borderId="0" xfId="115" applyNumberFormat="1" applyFont="1" applyAlignment="1" applyProtection="1">
      <alignment horizontal="right" shrinkToFit="1"/>
      <protection locked="0"/>
    </xf>
    <xf numFmtId="0" fontId="33" fillId="0" borderId="0" xfId="86" applyFont="1" applyFill="1" applyBorder="1" applyAlignment="1">
      <alignment horizontal="justify" vertical="top"/>
    </xf>
    <xf numFmtId="167" fontId="29" fillId="0" borderId="0" xfId="0" applyNumberFormat="1" applyFont="1" applyAlignment="1" quotePrefix="1">
      <alignment vertical="top" wrapText="1"/>
    </xf>
    <xf numFmtId="0" fontId="33" fillId="0" borderId="0" xfId="0" applyFont="1" applyAlignment="1">
      <alignment vertical="center" wrapText="1"/>
    </xf>
    <xf numFmtId="0" fontId="85" fillId="0" borderId="0" xfId="0" applyFont="1" applyAlignment="1" quotePrefix="1">
      <alignment vertical="center" wrapText="1"/>
    </xf>
    <xf numFmtId="166" fontId="33" fillId="0" borderId="0" xfId="115" applyNumberFormat="1" applyFont="1" applyFill="1" applyBorder="1" applyAlignment="1" applyProtection="1">
      <alignment horizontal="right" vertical="top"/>
      <protection/>
    </xf>
    <xf numFmtId="0" fontId="1" fillId="0" borderId="0" xfId="112" applyFont="1" applyAlignment="1">
      <alignment vertical="center" wrapText="1"/>
      <protection/>
    </xf>
    <xf numFmtId="0" fontId="6" fillId="0" borderId="0" xfId="112" applyFont="1" applyAlignment="1">
      <alignment horizontal="left" vertical="center" wrapText="1" indent="3"/>
      <protection/>
    </xf>
    <xf numFmtId="0" fontId="58" fillId="0" borderId="24" xfId="112" applyFont="1" applyBorder="1" applyAlignment="1">
      <alignment horizontal="left" vertical="center" wrapText="1" indent="9"/>
      <protection/>
    </xf>
    <xf numFmtId="0" fontId="58" fillId="0" borderId="25" xfId="112" applyFont="1" applyBorder="1" applyAlignment="1">
      <alignment horizontal="left" vertical="center" wrapText="1"/>
      <protection/>
    </xf>
    <xf numFmtId="0" fontId="58" fillId="0" borderId="0" xfId="112" applyFont="1" applyBorder="1" applyAlignment="1">
      <alignment horizontal="left" vertical="center" wrapText="1"/>
      <protection/>
    </xf>
  </cellXfs>
  <cellStyles count="13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urrency" xfId="74"/>
    <cellStyle name="Currency [0]" xfId="75"/>
    <cellStyle name="Currency 2"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kolona B" xfId="93"/>
    <cellStyle name="Linked Cell" xfId="94"/>
    <cellStyle name="Linked Cell 2" xfId="95"/>
    <cellStyle name="naslov stavke" xfId="96"/>
    <cellStyle name="Neutral" xfId="97"/>
    <cellStyle name="Neutral 2" xfId="98"/>
    <cellStyle name="Normal 10" xfId="99"/>
    <cellStyle name="Normal 10 2 2"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2" xfId="109"/>
    <cellStyle name="Normal 2" xfId="110"/>
    <cellStyle name="Normal 2 2" xfId="111"/>
    <cellStyle name="Normal 2 2 2" xfId="112"/>
    <cellStyle name="Normal 21" xfId="113"/>
    <cellStyle name="Normal 24" xfId="114"/>
    <cellStyle name="Normal 3" xfId="115"/>
    <cellStyle name="Normal 4" xfId="116"/>
    <cellStyle name="Normal 5" xfId="117"/>
    <cellStyle name="Normal 5 8" xfId="118"/>
    <cellStyle name="Normal 6" xfId="119"/>
    <cellStyle name="Normal 6 4" xfId="120"/>
    <cellStyle name="Normal 7" xfId="121"/>
    <cellStyle name="Normal 7 2" xfId="122"/>
    <cellStyle name="Normal 7 3" xfId="123"/>
    <cellStyle name="Normal 7 5" xfId="124"/>
    <cellStyle name="Normal 8" xfId="125"/>
    <cellStyle name="Normal 9" xfId="126"/>
    <cellStyle name="Normal_Ht-izv AinNaadja FR V4a" xfId="127"/>
    <cellStyle name="Normalno 2" xfId="128"/>
    <cellStyle name="Normalno 4" xfId="129"/>
    <cellStyle name="Note" xfId="130"/>
    <cellStyle name="Note 2" xfId="131"/>
    <cellStyle name="Obično 2" xfId="132"/>
    <cellStyle name="Obično_troskovnik" xfId="133"/>
    <cellStyle name="Output" xfId="134"/>
    <cellStyle name="Output 2" xfId="135"/>
    <cellStyle name="Percent" xfId="136"/>
    <cellStyle name="Standard_Dalet 96-1203-2 Version MBG" xfId="137"/>
    <cellStyle name="Stavka" xfId="138"/>
    <cellStyle name="Style 1" xfId="139"/>
    <cellStyle name="Title" xfId="140"/>
    <cellStyle name="Title 2" xfId="141"/>
    <cellStyle name="Total" xfId="142"/>
    <cellStyle name="Total 2" xfId="143"/>
    <cellStyle name="Valuta 2" xfId="144"/>
    <cellStyle name="Warning Text" xfId="145"/>
    <cellStyle name="Warning Text 2"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57150</xdr:rowOff>
    </xdr:from>
    <xdr:to>
      <xdr:col>1</xdr:col>
      <xdr:colOff>3219450</xdr:colOff>
      <xdr:row>1</xdr:row>
      <xdr:rowOff>714375</xdr:rowOff>
    </xdr:to>
    <xdr:pic>
      <xdr:nvPicPr>
        <xdr:cNvPr id="1" name="Picture 2"/>
        <xdr:cNvPicPr preferRelativeResize="1">
          <a:picLocks noChangeAspect="1"/>
        </xdr:cNvPicPr>
      </xdr:nvPicPr>
      <xdr:blipFill>
        <a:blip r:embed="rId1"/>
        <a:srcRect l="730" t="3808" r="732" b="4786"/>
        <a:stretch>
          <a:fillRect/>
        </a:stretch>
      </xdr:blipFill>
      <xdr:spPr>
        <a:xfrm>
          <a:off x="1962150" y="666750"/>
          <a:ext cx="26670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ist\Google%20Drive\_work\_01_PROJEKTI\_06_ARHING\06_Labin_kupatilo\_trosko_sprance\35_18_Soht_TRO_cijene-def-prododm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or_crnjac\e\Roming\Kuki&#263;\01._POSLOVANJE\01.OBJEKTI\E-001-%20BOLNICA%20ZABOK\01.%20UGOVORNA-DOKUMENTACIJA\RAD_ZABOK_PONUDE\UNI-ELEKTRO\ZABOK_ELEKTRO_KOMPLET_UPIT%20-%20ponuda%2016-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S"/>
      <sheetName val="Opći uvjeti"/>
      <sheetName val="A._Građevinski radovi"/>
    </sheetNames>
    <sheetDataSet>
      <sheetData sheetId="2">
        <row r="62">
          <cell r="A62">
            <v>2</v>
          </cell>
          <cell r="B62" t="str">
            <v>RUŠENJA I DEMONTAŽE</v>
          </cell>
        </row>
        <row r="318">
          <cell r="A318">
            <v>5</v>
          </cell>
          <cell r="B318" t="str">
            <v>OSTALI RADOVI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1 (2)"/>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REKAPITULA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6"/>
  <sheetViews>
    <sheetView view="pageBreakPreview" zoomScale="120" zoomScaleSheetLayoutView="120" zoomScalePageLayoutView="85" workbookViewId="0" topLeftCell="A10">
      <selection activeCell="C117" sqref="C117"/>
    </sheetView>
  </sheetViews>
  <sheetFormatPr defaultColWidth="9.140625" defaultRowHeight="15"/>
  <cols>
    <col min="1" max="1" width="21.140625" style="2" customWidth="1"/>
    <col min="2" max="2" width="59.8515625" style="213" customWidth="1"/>
    <col min="3" max="3" width="18.57421875" style="2" customWidth="1"/>
    <col min="4" max="16384" width="9.140625" style="2" customWidth="1"/>
  </cols>
  <sheetData>
    <row r="1" spans="1:3" ht="48" customHeight="1">
      <c r="A1" s="3"/>
      <c r="B1" s="214"/>
      <c r="C1" s="3"/>
    </row>
    <row r="2" spans="1:3" ht="66.75" customHeight="1">
      <c r="A2" s="210"/>
      <c r="B2" s="215"/>
      <c r="C2" s="210"/>
    </row>
    <row r="3" spans="1:3" ht="4.5" customHeight="1" thickBot="1">
      <c r="A3" s="209"/>
      <c r="B3" s="216"/>
      <c r="C3" s="4"/>
    </row>
    <row r="4" spans="1:3" ht="13.5" thickBot="1">
      <c r="A4" s="346"/>
      <c r="B4" s="217" t="s">
        <v>321</v>
      </c>
      <c r="C4" s="346"/>
    </row>
    <row r="5" spans="1:3" ht="12.75">
      <c r="A5" s="346"/>
      <c r="B5" s="218" t="s">
        <v>320</v>
      </c>
      <c r="C5" s="346"/>
    </row>
    <row r="6" spans="1:3" ht="13.5" thickBot="1">
      <c r="A6" s="346"/>
      <c r="B6" s="219" t="s">
        <v>319</v>
      </c>
      <c r="C6" s="346"/>
    </row>
    <row r="7" spans="1:3" ht="13.5" thickBot="1">
      <c r="A7" s="346"/>
      <c r="B7" s="220" t="s">
        <v>318</v>
      </c>
      <c r="C7" s="346"/>
    </row>
    <row r="8" spans="1:3" ht="15" thickBot="1">
      <c r="A8" s="3"/>
      <c r="B8" s="221" t="s">
        <v>317</v>
      </c>
      <c r="C8" s="3"/>
    </row>
    <row r="9" spans="1:3" ht="15" thickBot="1">
      <c r="A9" s="3"/>
      <c r="B9" s="222" t="s">
        <v>628</v>
      </c>
      <c r="C9" s="3"/>
    </row>
    <row r="10" spans="1:3" ht="15" thickBot="1">
      <c r="A10" s="3"/>
      <c r="B10" s="221" t="s">
        <v>317</v>
      </c>
      <c r="C10" s="3"/>
    </row>
    <row r="11" spans="1:3" ht="15" thickBot="1">
      <c r="A11" s="3"/>
      <c r="B11" s="223" t="s">
        <v>629</v>
      </c>
      <c r="C11" s="3"/>
    </row>
    <row r="12" spans="1:3" ht="15" thickBot="1">
      <c r="A12" s="3"/>
      <c r="B12" s="221" t="s">
        <v>316</v>
      </c>
      <c r="C12" s="3"/>
    </row>
    <row r="13" spans="1:3" ht="12.75">
      <c r="A13" s="347"/>
      <c r="B13" s="224" t="s">
        <v>633</v>
      </c>
      <c r="C13" s="346"/>
    </row>
    <row r="14" spans="1:3" ht="12.75">
      <c r="A14" s="347"/>
      <c r="B14" s="225" t="s">
        <v>634</v>
      </c>
      <c r="C14" s="346"/>
    </row>
    <row r="15" spans="1:3" ht="13.5" thickBot="1">
      <c r="A15" s="347"/>
      <c r="B15" s="226" t="s">
        <v>635</v>
      </c>
      <c r="C15" s="346"/>
    </row>
    <row r="16" spans="1:3" ht="15" thickBot="1">
      <c r="A16" s="3"/>
      <c r="B16" s="221" t="s">
        <v>315</v>
      </c>
      <c r="C16" s="3"/>
    </row>
    <row r="17" spans="1:3" ht="12.75">
      <c r="A17" s="346"/>
      <c r="B17" s="227" t="s">
        <v>636</v>
      </c>
      <c r="C17" s="346"/>
    </row>
    <row r="18" spans="1:3" ht="12.75">
      <c r="A18" s="346"/>
      <c r="B18" s="228" t="s">
        <v>642</v>
      </c>
      <c r="C18" s="346"/>
    </row>
    <row r="19" spans="1:3" ht="12.75">
      <c r="A19" s="346"/>
      <c r="B19" s="229" t="s">
        <v>637</v>
      </c>
      <c r="C19" s="346"/>
    </row>
    <row r="20" spans="1:3" ht="13.5" thickBot="1">
      <c r="A20" s="346"/>
      <c r="B20" s="229"/>
      <c r="C20" s="346"/>
    </row>
    <row r="21" spans="1:3" ht="15" thickBot="1">
      <c r="A21" s="3"/>
      <c r="B21" s="221" t="s">
        <v>314</v>
      </c>
      <c r="C21" s="3"/>
    </row>
    <row r="22" spans="1:3" ht="48" customHeight="1" thickBot="1">
      <c r="A22" s="3"/>
      <c r="B22" s="234" t="s">
        <v>640</v>
      </c>
      <c r="C22" s="3"/>
    </row>
    <row r="23" spans="1:3" ht="12.75" customHeight="1" thickBot="1">
      <c r="A23" s="3"/>
      <c r="B23" s="221" t="s">
        <v>630</v>
      </c>
      <c r="C23" s="3"/>
    </row>
    <row r="24" spans="1:3" ht="12.75" customHeight="1">
      <c r="A24" s="346"/>
      <c r="B24" s="349" t="s">
        <v>638</v>
      </c>
      <c r="C24" s="346"/>
    </row>
    <row r="25" spans="1:3" ht="12.75" customHeight="1">
      <c r="A25" s="346"/>
      <c r="B25" s="350"/>
      <c r="C25" s="346"/>
    </row>
    <row r="26" spans="1:3" ht="12.75" customHeight="1" thickBot="1">
      <c r="A26" s="212"/>
      <c r="B26" s="350"/>
      <c r="C26" s="212"/>
    </row>
    <row r="27" spans="1:3" ht="12.75" customHeight="1" thickBot="1">
      <c r="A27" s="3"/>
      <c r="B27" s="221" t="s">
        <v>313</v>
      </c>
      <c r="C27" s="3"/>
    </row>
    <row r="28" spans="1:3" ht="12.75" customHeight="1" thickBot="1">
      <c r="A28" s="346"/>
      <c r="B28" s="348" t="s">
        <v>632</v>
      </c>
      <c r="C28" s="346"/>
    </row>
    <row r="29" spans="1:3" ht="12.75" customHeight="1" thickBot="1">
      <c r="A29" s="346"/>
      <c r="B29" s="348"/>
      <c r="C29" s="346"/>
    </row>
    <row r="30" spans="1:3" ht="12.75" customHeight="1" thickBot="1">
      <c r="A30" s="346"/>
      <c r="B30" s="348"/>
      <c r="C30" s="346"/>
    </row>
    <row r="31" spans="1:3" ht="12.75" customHeight="1" thickBot="1">
      <c r="A31" s="3"/>
      <c r="B31" s="221" t="s">
        <v>312</v>
      </c>
      <c r="C31" s="3"/>
    </row>
    <row r="32" spans="1:3" ht="12.75" customHeight="1">
      <c r="A32" s="346"/>
      <c r="B32" s="230" t="s">
        <v>546</v>
      </c>
      <c r="C32" s="346"/>
    </row>
    <row r="33" spans="1:3" ht="12.75" customHeight="1">
      <c r="A33" s="346"/>
      <c r="B33" s="231"/>
      <c r="C33" s="346"/>
    </row>
    <row r="34" spans="1:3" ht="12.75" customHeight="1">
      <c r="A34" s="346"/>
      <c r="B34" s="231" t="s">
        <v>545</v>
      </c>
      <c r="C34" s="346"/>
    </row>
    <row r="35" spans="1:3" ht="12.75" customHeight="1">
      <c r="A35" s="3"/>
      <c r="B35" s="232"/>
      <c r="C35" s="3"/>
    </row>
    <row r="36" spans="1:3" ht="12.75" customHeight="1">
      <c r="A36" s="346"/>
      <c r="B36" s="231" t="s">
        <v>639</v>
      </c>
      <c r="C36" s="346"/>
    </row>
    <row r="37" spans="1:3" ht="12.75" customHeight="1">
      <c r="A37" s="346"/>
      <c r="B37" s="231"/>
      <c r="C37" s="346"/>
    </row>
    <row r="38" spans="1:3" ht="12.75" customHeight="1">
      <c r="A38" s="346"/>
      <c r="B38" s="231" t="s">
        <v>641</v>
      </c>
      <c r="C38" s="346"/>
    </row>
    <row r="39" spans="1:3" ht="12.75" customHeight="1" thickBot="1">
      <c r="A39" s="212"/>
      <c r="B39" s="231"/>
      <c r="C39" s="212"/>
    </row>
    <row r="40" spans="1:3" ht="12.75" customHeight="1" thickBot="1">
      <c r="A40" s="3"/>
      <c r="B40" s="221" t="s">
        <v>311</v>
      </c>
      <c r="C40" s="3"/>
    </row>
    <row r="41" spans="1:3" ht="12.75" customHeight="1" thickBot="1">
      <c r="A41" s="346"/>
      <c r="B41" s="348" t="s">
        <v>310</v>
      </c>
      <c r="C41" s="346"/>
    </row>
    <row r="42" spans="1:3" ht="12.75" customHeight="1" thickBot="1">
      <c r="A42" s="346"/>
      <c r="B42" s="348"/>
      <c r="C42" s="346"/>
    </row>
    <row r="43" spans="1:3" ht="13.5" thickBot="1">
      <c r="A43" s="346"/>
      <c r="B43" s="348"/>
      <c r="C43" s="346"/>
    </row>
    <row r="44" spans="1:3" ht="12.75" customHeight="1">
      <c r="A44" s="346"/>
      <c r="B44" s="232" t="s">
        <v>309</v>
      </c>
      <c r="C44" s="3"/>
    </row>
    <row r="45" spans="1:3" ht="12.75" customHeight="1">
      <c r="A45" s="346"/>
      <c r="B45" s="233" t="s">
        <v>631</v>
      </c>
      <c r="C45" s="3"/>
    </row>
    <row r="46" spans="1:3" ht="48" customHeight="1">
      <c r="A46" s="3"/>
      <c r="B46" s="214"/>
      <c r="C46" s="3"/>
    </row>
  </sheetData>
  <sheetProtection sheet="1" objects="1" scenarios="1"/>
  <mergeCells count="20">
    <mergeCell ref="A41:A43"/>
    <mergeCell ref="B41:B43"/>
    <mergeCell ref="C41:C43"/>
    <mergeCell ref="A44:A45"/>
    <mergeCell ref="A32:A34"/>
    <mergeCell ref="C32:C34"/>
    <mergeCell ref="A36:A38"/>
    <mergeCell ref="A24:A25"/>
    <mergeCell ref="C24:C25"/>
    <mergeCell ref="C36:C38"/>
    <mergeCell ref="A28:A30"/>
    <mergeCell ref="B28:B30"/>
    <mergeCell ref="C28:C30"/>
    <mergeCell ref="B24:B26"/>
    <mergeCell ref="A17:A20"/>
    <mergeCell ref="C17:C20"/>
    <mergeCell ref="A4:A7"/>
    <mergeCell ref="C4:C7"/>
    <mergeCell ref="A13:A15"/>
    <mergeCell ref="C13:C15"/>
  </mergeCells>
  <printOptions/>
  <pageMargins left="0.1968503937007874" right="0.1968503937007874" top="0.5905511811023623" bottom="0.1968503937007874" header="0.1968503937007874" footer="0.1968503937007874"/>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2:A681"/>
  <sheetViews>
    <sheetView view="pageLayout" zoomScaleNormal="115" zoomScaleSheetLayoutView="100" workbookViewId="0" topLeftCell="A1">
      <selection activeCell="B90" sqref="B90"/>
    </sheetView>
  </sheetViews>
  <sheetFormatPr defaultColWidth="8.8515625" defaultRowHeight="15"/>
  <cols>
    <col min="1" max="1" width="94.8515625" style="144" customWidth="1"/>
    <col min="2" max="2" width="30.57421875" style="135" customWidth="1"/>
    <col min="3" max="16384" width="8.8515625" style="135" customWidth="1"/>
  </cols>
  <sheetData>
    <row r="2" ht="12.75">
      <c r="A2" s="126" t="s">
        <v>308</v>
      </c>
    </row>
    <row r="3" ht="12.75">
      <c r="A3" s="136"/>
    </row>
    <row r="4" ht="158.25">
      <c r="A4" s="313" t="s">
        <v>687</v>
      </c>
    </row>
    <row r="5" ht="12.75">
      <c r="A5" s="136"/>
    </row>
    <row r="6" ht="26.25">
      <c r="A6" s="136" t="s">
        <v>643</v>
      </c>
    </row>
    <row r="7" ht="12.75">
      <c r="A7" s="136"/>
    </row>
    <row r="8" ht="12.75">
      <c r="A8" s="126" t="s">
        <v>240</v>
      </c>
    </row>
    <row r="9" ht="12.75">
      <c r="A9" s="126"/>
    </row>
    <row r="10" ht="52.5">
      <c r="A10" s="137" t="s">
        <v>457</v>
      </c>
    </row>
    <row r="11" ht="39">
      <c r="A11" s="137" t="s">
        <v>239</v>
      </c>
    </row>
    <row r="12" ht="52.5">
      <c r="A12" s="137" t="s">
        <v>238</v>
      </c>
    </row>
    <row r="13" ht="39">
      <c r="A13" s="137" t="s">
        <v>237</v>
      </c>
    </row>
    <row r="14" ht="39">
      <c r="A14" s="137" t="s">
        <v>644</v>
      </c>
    </row>
    <row r="15" ht="66">
      <c r="A15" s="137" t="s">
        <v>236</v>
      </c>
    </row>
    <row r="16" ht="26.25">
      <c r="A16" s="137" t="s">
        <v>235</v>
      </c>
    </row>
    <row r="17" ht="26.25">
      <c r="A17" s="137" t="s">
        <v>234</v>
      </c>
    </row>
    <row r="18" ht="26.25">
      <c r="A18" s="137" t="s">
        <v>233</v>
      </c>
    </row>
    <row r="19" ht="39">
      <c r="A19" s="137" t="s">
        <v>232</v>
      </c>
    </row>
    <row r="20" ht="12.75">
      <c r="A20" s="137"/>
    </row>
    <row r="21" ht="93" thickBot="1">
      <c r="A21" s="138" t="s">
        <v>416</v>
      </c>
    </row>
    <row r="22" ht="13.5" thickTop="1">
      <c r="A22" s="137"/>
    </row>
    <row r="23" ht="12.75">
      <c r="A23" s="137"/>
    </row>
    <row r="24" ht="12.75">
      <c r="A24" s="137"/>
    </row>
    <row r="25" ht="12.75">
      <c r="A25" s="126" t="s">
        <v>231</v>
      </c>
    </row>
    <row r="26" ht="12.75">
      <c r="A26" s="137"/>
    </row>
    <row r="27" ht="12.75">
      <c r="A27" s="126" t="s">
        <v>17</v>
      </c>
    </row>
    <row r="28" ht="12.75">
      <c r="A28" s="126"/>
    </row>
    <row r="29" ht="12.75">
      <c r="A29" s="126" t="s">
        <v>230</v>
      </c>
    </row>
    <row r="30" ht="12.75">
      <c r="A30" s="137"/>
    </row>
    <row r="31" ht="26.25">
      <c r="A31" s="126" t="s">
        <v>229</v>
      </c>
    </row>
    <row r="32" ht="12.75">
      <c r="A32" s="137"/>
    </row>
    <row r="33" ht="12.75">
      <c r="A33" s="137" t="s">
        <v>4</v>
      </c>
    </row>
    <row r="34" ht="12.75">
      <c r="A34" s="137"/>
    </row>
    <row r="35" ht="52.5">
      <c r="A35" s="137" t="s">
        <v>228</v>
      </c>
    </row>
    <row r="36" ht="66">
      <c r="A36" s="137" t="s">
        <v>227</v>
      </c>
    </row>
    <row r="37" ht="12.75">
      <c r="A37" s="137"/>
    </row>
    <row r="38" ht="12.75">
      <c r="A38" s="137" t="s">
        <v>226</v>
      </c>
    </row>
    <row r="39" ht="12.75">
      <c r="A39" s="137"/>
    </row>
    <row r="40" ht="26.25">
      <c r="A40" s="137" t="s">
        <v>225</v>
      </c>
    </row>
    <row r="41" ht="12.75">
      <c r="A41" s="137" t="s">
        <v>224</v>
      </c>
    </row>
    <row r="42" ht="12.75">
      <c r="A42" s="137" t="s">
        <v>223</v>
      </c>
    </row>
    <row r="43" ht="39">
      <c r="A43" s="137" t="s">
        <v>222</v>
      </c>
    </row>
    <row r="44" ht="26.25">
      <c r="A44" s="137" t="s">
        <v>221</v>
      </c>
    </row>
    <row r="45" ht="12.75">
      <c r="A45" s="137" t="s">
        <v>725</v>
      </c>
    </row>
    <row r="46" ht="12.75">
      <c r="A46" s="137"/>
    </row>
    <row r="47" ht="12.75">
      <c r="A47" s="137" t="s">
        <v>220</v>
      </c>
    </row>
    <row r="48" ht="12.75">
      <c r="A48" s="137"/>
    </row>
    <row r="49" ht="52.5">
      <c r="A49" s="137" t="s">
        <v>219</v>
      </c>
    </row>
    <row r="50" ht="12.75">
      <c r="A50" s="137"/>
    </row>
    <row r="51" ht="12.75">
      <c r="A51" s="137" t="s">
        <v>218</v>
      </c>
    </row>
    <row r="52" ht="12.75">
      <c r="A52" s="137"/>
    </row>
    <row r="53" ht="26.25">
      <c r="A53" s="137" t="s">
        <v>217</v>
      </c>
    </row>
    <row r="54" ht="12.75">
      <c r="A54" s="126"/>
    </row>
    <row r="55" ht="12.75">
      <c r="A55" s="137" t="s">
        <v>163</v>
      </c>
    </row>
    <row r="56" ht="12.75">
      <c r="A56" s="137"/>
    </row>
    <row r="57" ht="66">
      <c r="A57" s="137" t="s">
        <v>216</v>
      </c>
    </row>
    <row r="58" ht="12.75">
      <c r="A58" s="137"/>
    </row>
    <row r="59" ht="12.75">
      <c r="A59" s="137"/>
    </row>
    <row r="60" ht="12.75">
      <c r="A60" s="137" t="s">
        <v>215</v>
      </c>
    </row>
    <row r="61" ht="12.75">
      <c r="A61" s="137"/>
    </row>
    <row r="62" ht="26.25">
      <c r="A62" s="137" t="s">
        <v>214</v>
      </c>
    </row>
    <row r="63" ht="12.75">
      <c r="A63" s="137"/>
    </row>
    <row r="64" ht="12.75">
      <c r="A64" s="137" t="s">
        <v>213</v>
      </c>
    </row>
    <row r="65" ht="12.75">
      <c r="A65" s="137"/>
    </row>
    <row r="66" ht="39">
      <c r="A66" s="137" t="s">
        <v>212</v>
      </c>
    </row>
    <row r="67" ht="12.75">
      <c r="A67" s="137"/>
    </row>
    <row r="68" ht="12.75">
      <c r="A68" s="137" t="s">
        <v>211</v>
      </c>
    </row>
    <row r="69" ht="26.25">
      <c r="A69" s="137" t="s">
        <v>210</v>
      </c>
    </row>
    <row r="70" ht="12.75">
      <c r="A70" s="137" t="s">
        <v>209</v>
      </c>
    </row>
    <row r="71" ht="12.75">
      <c r="A71" s="137" t="s">
        <v>208</v>
      </c>
    </row>
    <row r="72" ht="12.75">
      <c r="A72" s="137" t="s">
        <v>208</v>
      </c>
    </row>
    <row r="73" ht="26.25">
      <c r="A73" s="137" t="s">
        <v>207</v>
      </c>
    </row>
    <row r="74" ht="12.75">
      <c r="A74" s="137"/>
    </row>
    <row r="75" ht="39">
      <c r="A75" s="137" t="s">
        <v>206</v>
      </c>
    </row>
    <row r="76" ht="12.75">
      <c r="A76" s="137"/>
    </row>
    <row r="77" ht="12.75">
      <c r="A77" s="126" t="s">
        <v>18</v>
      </c>
    </row>
    <row r="78" ht="12.75">
      <c r="A78" s="137"/>
    </row>
    <row r="79" ht="66">
      <c r="A79" s="137" t="s">
        <v>371</v>
      </c>
    </row>
    <row r="80" ht="12.75">
      <c r="A80" s="137" t="s">
        <v>220</v>
      </c>
    </row>
    <row r="81" ht="12.75">
      <c r="A81" s="137"/>
    </row>
    <row r="82" ht="52.5">
      <c r="A82" s="137" t="s">
        <v>219</v>
      </c>
    </row>
    <row r="83" ht="12.75">
      <c r="A83" s="137"/>
    </row>
    <row r="84" ht="12.75">
      <c r="A84" s="137" t="s">
        <v>218</v>
      </c>
    </row>
    <row r="85" ht="12.75">
      <c r="A85" s="137"/>
    </row>
    <row r="86" ht="26.25">
      <c r="A86" s="137" t="s">
        <v>217</v>
      </c>
    </row>
    <row r="87" ht="12.75">
      <c r="A87" s="126"/>
    </row>
    <row r="88" ht="12.75">
      <c r="A88" s="137" t="s">
        <v>163</v>
      </c>
    </row>
    <row r="89" ht="12.75">
      <c r="A89" s="137"/>
    </row>
    <row r="90" ht="66.75" customHeight="1">
      <c r="A90" s="137" t="s">
        <v>216</v>
      </c>
    </row>
    <row r="91" ht="12.75">
      <c r="A91" s="137"/>
    </row>
    <row r="92" ht="12.75">
      <c r="A92" s="137" t="s">
        <v>215</v>
      </c>
    </row>
    <row r="93" ht="12.75">
      <c r="A93" s="137"/>
    </row>
    <row r="94" ht="26.25">
      <c r="A94" s="137" t="s">
        <v>214</v>
      </c>
    </row>
    <row r="95" ht="12.75">
      <c r="A95" s="137"/>
    </row>
    <row r="96" ht="12.75">
      <c r="A96" s="137"/>
    </row>
    <row r="97" ht="12.75">
      <c r="A97" s="137"/>
    </row>
    <row r="98" ht="12.75">
      <c r="A98" s="137"/>
    </row>
    <row r="99" ht="12.75">
      <c r="A99" s="126" t="s">
        <v>205</v>
      </c>
    </row>
    <row r="100" ht="12.75">
      <c r="A100" s="137"/>
    </row>
    <row r="101" ht="144.75">
      <c r="A101" s="139" t="s">
        <v>204</v>
      </c>
    </row>
    <row r="103" ht="12.75">
      <c r="A103" s="126" t="s">
        <v>203</v>
      </c>
    </row>
    <row r="104" ht="12.75">
      <c r="A104" s="126"/>
    </row>
    <row r="105" ht="12.75">
      <c r="A105" s="140" t="s">
        <v>202</v>
      </c>
    </row>
    <row r="106" ht="12.75">
      <c r="A106" s="141" t="s">
        <v>8</v>
      </c>
    </row>
    <row r="107" ht="12.75">
      <c r="A107" s="141"/>
    </row>
    <row r="109" ht="39">
      <c r="A109" s="139" t="s">
        <v>645</v>
      </c>
    </row>
    <row r="110" ht="39">
      <c r="A110" s="142" t="s">
        <v>201</v>
      </c>
    </row>
    <row r="111" ht="78.75">
      <c r="A111" s="139" t="s">
        <v>458</v>
      </c>
    </row>
    <row r="112" ht="39">
      <c r="A112" s="139" t="s">
        <v>459</v>
      </c>
    </row>
    <row r="113" ht="66">
      <c r="A113" s="139" t="s">
        <v>460</v>
      </c>
    </row>
    <row r="114" ht="171">
      <c r="A114" s="143" t="s">
        <v>461</v>
      </c>
    </row>
    <row r="115" ht="39">
      <c r="A115" s="143" t="s">
        <v>417</v>
      </c>
    </row>
    <row r="116" ht="66">
      <c r="A116" s="143" t="s">
        <v>462</v>
      </c>
    </row>
    <row r="117" ht="12.75">
      <c r="A117" s="143"/>
    </row>
    <row r="118" ht="12.75">
      <c r="A118" s="137" t="s">
        <v>200</v>
      </c>
    </row>
    <row r="119" ht="12.75">
      <c r="A119" s="137"/>
    </row>
    <row r="120" ht="12.75">
      <c r="A120" s="126" t="s">
        <v>199</v>
      </c>
    </row>
    <row r="121" ht="39">
      <c r="A121" s="143" t="s">
        <v>463</v>
      </c>
    </row>
    <row r="122" ht="12.75">
      <c r="A122" s="137"/>
    </row>
    <row r="123" ht="52.5">
      <c r="A123" s="139" t="s">
        <v>198</v>
      </c>
    </row>
    <row r="124" ht="12.75">
      <c r="A124" s="142" t="s">
        <v>197</v>
      </c>
    </row>
    <row r="125" ht="52.5">
      <c r="A125" s="143" t="s">
        <v>464</v>
      </c>
    </row>
    <row r="126" ht="12.75">
      <c r="A126" s="142" t="s">
        <v>196</v>
      </c>
    </row>
    <row r="127" ht="52.5">
      <c r="A127" s="143" t="s">
        <v>465</v>
      </c>
    </row>
    <row r="128" ht="39">
      <c r="A128" s="139" t="s">
        <v>466</v>
      </c>
    </row>
    <row r="129" ht="184.5">
      <c r="A129" s="139" t="s">
        <v>467</v>
      </c>
    </row>
    <row r="130" ht="39">
      <c r="A130" s="142" t="s">
        <v>195</v>
      </c>
    </row>
    <row r="131" ht="92.25">
      <c r="A131" s="139" t="s">
        <v>194</v>
      </c>
    </row>
    <row r="132" ht="118.5">
      <c r="A132" s="139" t="s">
        <v>193</v>
      </c>
    </row>
    <row r="133" ht="39">
      <c r="A133" s="139" t="s">
        <v>192</v>
      </c>
    </row>
    <row r="134" ht="105">
      <c r="A134" s="139" t="s">
        <v>468</v>
      </c>
    </row>
    <row r="135" ht="78.75">
      <c r="A135" s="139" t="s">
        <v>191</v>
      </c>
    </row>
    <row r="136" ht="52.5">
      <c r="A136" s="139" t="s">
        <v>469</v>
      </c>
    </row>
    <row r="137" ht="12.75">
      <c r="A137" s="139"/>
    </row>
    <row r="138" ht="12.75">
      <c r="A138" s="126" t="s">
        <v>544</v>
      </c>
    </row>
    <row r="140" ht="39">
      <c r="A140" s="137" t="s">
        <v>372</v>
      </c>
    </row>
    <row r="141" ht="12.75">
      <c r="A141" s="137" t="s">
        <v>373</v>
      </c>
    </row>
    <row r="142" ht="12.75">
      <c r="A142" s="137"/>
    </row>
    <row r="143" ht="12.75">
      <c r="A143" s="137" t="s">
        <v>374</v>
      </c>
    </row>
    <row r="144" ht="12.75">
      <c r="A144" s="137"/>
    </row>
    <row r="145" ht="12.75">
      <c r="A145" s="137" t="s">
        <v>187</v>
      </c>
    </row>
    <row r="146" ht="12.75">
      <c r="A146" s="137" t="s">
        <v>186</v>
      </c>
    </row>
    <row r="147" ht="12.75">
      <c r="A147" s="137" t="s">
        <v>375</v>
      </c>
    </row>
    <row r="148" ht="12.75">
      <c r="A148" s="137" t="s">
        <v>106</v>
      </c>
    </row>
    <row r="149" ht="12.75">
      <c r="A149" s="137" t="s">
        <v>376</v>
      </c>
    </row>
    <row r="150" ht="12.75">
      <c r="A150" s="137" t="s">
        <v>377</v>
      </c>
    </row>
    <row r="151" ht="12.75">
      <c r="A151" s="137" t="s">
        <v>646</v>
      </c>
    </row>
    <row r="153" ht="12.75">
      <c r="A153" s="137" t="s">
        <v>96</v>
      </c>
    </row>
    <row r="154" ht="12.75">
      <c r="A154" s="139"/>
    </row>
    <row r="155" ht="12.75">
      <c r="A155" s="139"/>
    </row>
    <row r="156" ht="12.75">
      <c r="A156" s="126" t="s">
        <v>368</v>
      </c>
    </row>
    <row r="158" ht="39">
      <c r="A158" s="137" t="s">
        <v>190</v>
      </c>
    </row>
    <row r="159" ht="12.75">
      <c r="A159" s="137" t="s">
        <v>189</v>
      </c>
    </row>
    <row r="160" ht="12.75">
      <c r="A160" s="137" t="s">
        <v>470</v>
      </c>
    </row>
    <row r="161" ht="12.75">
      <c r="A161" s="137" t="s">
        <v>471</v>
      </c>
    </row>
    <row r="162" ht="12.75">
      <c r="A162" s="137" t="s">
        <v>472</v>
      </c>
    </row>
    <row r="163" ht="12.75">
      <c r="A163" s="137" t="s">
        <v>473</v>
      </c>
    </row>
    <row r="164" ht="12.75">
      <c r="A164" s="137" t="s">
        <v>474</v>
      </c>
    </row>
    <row r="165" ht="12.75">
      <c r="A165" s="137" t="s">
        <v>475</v>
      </c>
    </row>
    <row r="166" ht="12.75">
      <c r="A166" s="137" t="s">
        <v>476</v>
      </c>
    </row>
    <row r="167" ht="12.75">
      <c r="A167" s="137" t="s">
        <v>477</v>
      </c>
    </row>
    <row r="168" ht="12.75">
      <c r="A168" s="137" t="s">
        <v>478</v>
      </c>
    </row>
    <row r="169" ht="12.75">
      <c r="A169" s="137" t="s">
        <v>479</v>
      </c>
    </row>
    <row r="170" ht="12.75">
      <c r="A170" s="137" t="s">
        <v>480</v>
      </c>
    </row>
    <row r="171" ht="12.75">
      <c r="A171" s="137" t="s">
        <v>481</v>
      </c>
    </row>
    <row r="172" ht="12.75">
      <c r="A172" s="137" t="s">
        <v>482</v>
      </c>
    </row>
    <row r="173" ht="12.75">
      <c r="A173" s="137" t="s">
        <v>483</v>
      </c>
    </row>
    <row r="174" ht="12.75">
      <c r="A174" s="137"/>
    </row>
    <row r="175" ht="12.75">
      <c r="A175" s="137" t="s">
        <v>188</v>
      </c>
    </row>
    <row r="176" ht="12.75">
      <c r="A176" s="137"/>
    </row>
    <row r="177" ht="12.75">
      <c r="A177" s="137" t="s">
        <v>187</v>
      </c>
    </row>
    <row r="178" ht="12.75">
      <c r="A178" s="137" t="s">
        <v>186</v>
      </c>
    </row>
    <row r="179" ht="12.75">
      <c r="A179" s="137" t="s">
        <v>185</v>
      </c>
    </row>
    <row r="180" ht="12.75">
      <c r="A180" s="137" t="s">
        <v>106</v>
      </c>
    </row>
    <row r="181" ht="12.75">
      <c r="A181" s="137" t="s">
        <v>184</v>
      </c>
    </row>
    <row r="182" ht="12.75">
      <c r="A182" s="137" t="s">
        <v>183</v>
      </c>
    </row>
    <row r="183" ht="12.75">
      <c r="A183" s="137" t="s">
        <v>182</v>
      </c>
    </row>
    <row r="184" ht="12.75">
      <c r="A184" s="137" t="s">
        <v>646</v>
      </c>
    </row>
    <row r="186" ht="12" customHeight="1"/>
    <row r="187" ht="12.75">
      <c r="A187" s="137" t="s">
        <v>181</v>
      </c>
    </row>
    <row r="189" ht="92.25">
      <c r="A189" s="137" t="s">
        <v>180</v>
      </c>
    </row>
    <row r="190" ht="12.75">
      <c r="A190" s="137"/>
    </row>
    <row r="191" ht="12.75">
      <c r="A191" s="137" t="s">
        <v>179</v>
      </c>
    </row>
    <row r="192" ht="12.75">
      <c r="A192" s="137" t="s">
        <v>178</v>
      </c>
    </row>
    <row r="193" ht="12.75">
      <c r="A193" s="137" t="s">
        <v>177</v>
      </c>
    </row>
    <row r="194" ht="12.75">
      <c r="A194" s="137" t="s">
        <v>176</v>
      </c>
    </row>
    <row r="195" ht="12.75">
      <c r="A195" s="137" t="s">
        <v>175</v>
      </c>
    </row>
    <row r="196" ht="12.75">
      <c r="A196" s="137" t="s">
        <v>646</v>
      </c>
    </row>
    <row r="197" ht="12.75">
      <c r="A197" s="137"/>
    </row>
    <row r="198" ht="39">
      <c r="A198" s="145" t="s">
        <v>379</v>
      </c>
    </row>
    <row r="199" ht="39">
      <c r="A199" s="145" t="s">
        <v>378</v>
      </c>
    </row>
    <row r="200" ht="39">
      <c r="A200" s="145" t="s">
        <v>380</v>
      </c>
    </row>
    <row r="202" ht="12.75">
      <c r="A202" s="137" t="s">
        <v>96</v>
      </c>
    </row>
    <row r="204" ht="12.75">
      <c r="A204" s="126" t="s">
        <v>9</v>
      </c>
    </row>
    <row r="206" ht="12.75">
      <c r="A206" s="137" t="s">
        <v>541</v>
      </c>
    </row>
    <row r="207" ht="12.75">
      <c r="A207" s="146" t="s">
        <v>484</v>
      </c>
    </row>
    <row r="208" ht="12.75">
      <c r="A208" s="146" t="s">
        <v>485</v>
      </c>
    </row>
    <row r="209" ht="12.75">
      <c r="A209" s="146" t="s">
        <v>486</v>
      </c>
    </row>
    <row r="210" ht="12.75">
      <c r="A210" s="146" t="s">
        <v>487</v>
      </c>
    </row>
    <row r="211" ht="12.75">
      <c r="A211" s="137"/>
    </row>
    <row r="212" ht="52.5">
      <c r="A212" s="137" t="s">
        <v>174</v>
      </c>
    </row>
    <row r="213" ht="12.75">
      <c r="A213" s="137"/>
    </row>
    <row r="214" ht="39">
      <c r="A214" s="137" t="s">
        <v>173</v>
      </c>
    </row>
    <row r="215" ht="12.75">
      <c r="A215" s="126"/>
    </row>
    <row r="216" ht="26.25">
      <c r="A216" s="137" t="s">
        <v>172</v>
      </c>
    </row>
    <row r="217" ht="12.75">
      <c r="A217" s="137"/>
    </row>
    <row r="218" ht="39">
      <c r="A218" s="137" t="s">
        <v>171</v>
      </c>
    </row>
    <row r="219" ht="12.75">
      <c r="A219" s="137" t="s">
        <v>488</v>
      </c>
    </row>
    <row r="220" ht="12.75">
      <c r="A220" s="137" t="s">
        <v>110</v>
      </c>
    </row>
    <row r="221" ht="12.75">
      <c r="A221" s="137" t="s">
        <v>418</v>
      </c>
    </row>
    <row r="222" ht="12.75">
      <c r="A222" s="137" t="s">
        <v>419</v>
      </c>
    </row>
    <row r="223" ht="12.75">
      <c r="A223" s="137" t="s">
        <v>420</v>
      </c>
    </row>
    <row r="224" ht="12.75">
      <c r="A224" s="137" t="s">
        <v>421</v>
      </c>
    </row>
    <row r="225" ht="12.75">
      <c r="A225" s="137" t="s">
        <v>422</v>
      </c>
    </row>
    <row r="226" ht="12.75">
      <c r="A226" s="137"/>
    </row>
    <row r="227" ht="26.25">
      <c r="A227" s="137" t="s">
        <v>170</v>
      </c>
    </row>
    <row r="228" ht="26.25">
      <c r="A228" s="137" t="s">
        <v>169</v>
      </c>
    </row>
    <row r="229" ht="12.75">
      <c r="A229" s="137"/>
    </row>
    <row r="230" ht="12.75">
      <c r="A230" s="126" t="s">
        <v>168</v>
      </c>
    </row>
    <row r="231" ht="12.75">
      <c r="A231" s="126"/>
    </row>
    <row r="232" ht="39">
      <c r="A232" s="137" t="s">
        <v>167</v>
      </c>
    </row>
    <row r="233" ht="12.75">
      <c r="A233" s="137"/>
    </row>
    <row r="234" ht="52.5">
      <c r="A234" s="137" t="s">
        <v>166</v>
      </c>
    </row>
    <row r="235" ht="12.75">
      <c r="A235" s="137"/>
    </row>
    <row r="236" ht="12.75">
      <c r="A236" s="137" t="s">
        <v>165</v>
      </c>
    </row>
    <row r="237" ht="12.75">
      <c r="A237" s="137" t="s">
        <v>110</v>
      </c>
    </row>
    <row r="238" ht="12.75">
      <c r="A238" s="137" t="s">
        <v>423</v>
      </c>
    </row>
    <row r="239" ht="12.75">
      <c r="A239" s="137" t="s">
        <v>424</v>
      </c>
    </row>
    <row r="240" ht="12.75">
      <c r="A240" s="137" t="s">
        <v>425</v>
      </c>
    </row>
    <row r="241" ht="12.75">
      <c r="A241" s="137" t="s">
        <v>426</v>
      </c>
    </row>
    <row r="242" ht="12.75">
      <c r="A242" s="137" t="s">
        <v>427</v>
      </c>
    </row>
    <row r="243" ht="12.75">
      <c r="A243" s="137" t="s">
        <v>428</v>
      </c>
    </row>
    <row r="244" ht="12.75">
      <c r="A244" s="137" t="s">
        <v>429</v>
      </c>
    </row>
    <row r="245" ht="12.75">
      <c r="A245" s="137" t="s">
        <v>164</v>
      </c>
    </row>
    <row r="246" ht="12.75">
      <c r="A246" s="126"/>
    </row>
    <row r="247" ht="12.75">
      <c r="A247" s="137"/>
    </row>
    <row r="248" ht="12.75">
      <c r="A248" s="126" t="s">
        <v>163</v>
      </c>
    </row>
    <row r="249" ht="12.75">
      <c r="A249" s="126"/>
    </row>
    <row r="250" ht="12.75">
      <c r="A250" s="137" t="s">
        <v>162</v>
      </c>
    </row>
    <row r="251" ht="12.75">
      <c r="A251" s="137"/>
    </row>
    <row r="252" ht="52.5">
      <c r="A252" s="137" t="s">
        <v>161</v>
      </c>
    </row>
    <row r="253" ht="26.25">
      <c r="A253" s="137" t="s">
        <v>160</v>
      </c>
    </row>
    <row r="254" ht="12.75">
      <c r="A254" s="137"/>
    </row>
    <row r="255" ht="26.25">
      <c r="A255" s="137" t="s">
        <v>159</v>
      </c>
    </row>
    <row r="256" ht="12.75">
      <c r="A256" s="137"/>
    </row>
    <row r="257" ht="52.5">
      <c r="A257" s="137" t="s">
        <v>430</v>
      </c>
    </row>
    <row r="258" ht="12.75">
      <c r="A258" s="137"/>
    </row>
    <row r="259" ht="39">
      <c r="A259" s="137" t="s">
        <v>158</v>
      </c>
    </row>
    <row r="260" ht="12.75">
      <c r="A260" s="137"/>
    </row>
    <row r="261" ht="12.75">
      <c r="A261" s="137" t="s">
        <v>157</v>
      </c>
    </row>
    <row r="262" ht="12.75">
      <c r="A262" s="137"/>
    </row>
    <row r="263" ht="26.25">
      <c r="A263" s="137" t="s">
        <v>156</v>
      </c>
    </row>
    <row r="264" ht="39">
      <c r="A264" s="137" t="s">
        <v>155</v>
      </c>
    </row>
    <row r="265" ht="12.75">
      <c r="A265" s="137"/>
    </row>
    <row r="266" ht="26.25">
      <c r="A266" s="137" t="s">
        <v>154</v>
      </c>
    </row>
    <row r="267" ht="12.75">
      <c r="A267" s="137"/>
    </row>
    <row r="268" ht="12.75">
      <c r="A268" s="137" t="s">
        <v>153</v>
      </c>
    </row>
    <row r="269" ht="12.75">
      <c r="A269" s="137"/>
    </row>
    <row r="270" ht="12.75">
      <c r="A270" s="137" t="s">
        <v>152</v>
      </c>
    </row>
    <row r="271" ht="12.75">
      <c r="A271" s="137" t="s">
        <v>151</v>
      </c>
    </row>
    <row r="272" ht="12.75">
      <c r="A272" s="137" t="s">
        <v>150</v>
      </c>
    </row>
    <row r="273" ht="26.25">
      <c r="A273" s="137" t="s">
        <v>149</v>
      </c>
    </row>
    <row r="274" ht="12.75">
      <c r="A274" s="137" t="s">
        <v>148</v>
      </c>
    </row>
    <row r="275" ht="12.75">
      <c r="A275" s="137" t="s">
        <v>431</v>
      </c>
    </row>
    <row r="277" ht="12.75">
      <c r="A277" s="126" t="s">
        <v>147</v>
      </c>
    </row>
    <row r="278" ht="12.75">
      <c r="A278" s="126"/>
    </row>
    <row r="279" ht="26.25">
      <c r="A279" s="137" t="s">
        <v>146</v>
      </c>
    </row>
    <row r="280" ht="12.75">
      <c r="A280" s="137"/>
    </row>
    <row r="281" ht="12.75">
      <c r="A281" s="137" t="s">
        <v>489</v>
      </c>
    </row>
    <row r="282" ht="12.75">
      <c r="A282" s="137" t="s">
        <v>490</v>
      </c>
    </row>
    <row r="283" ht="12.75">
      <c r="A283" s="137" t="s">
        <v>491</v>
      </c>
    </row>
    <row r="284" ht="12.75">
      <c r="A284" s="137" t="s">
        <v>492</v>
      </c>
    </row>
    <row r="285" ht="26.25">
      <c r="A285" s="137" t="s">
        <v>493</v>
      </c>
    </row>
    <row r="286" ht="12.75">
      <c r="A286" s="137"/>
    </row>
    <row r="287" ht="12.75">
      <c r="A287" s="137" t="s">
        <v>145</v>
      </c>
    </row>
    <row r="288" ht="12.75">
      <c r="A288" s="137"/>
    </row>
    <row r="289" ht="52.5">
      <c r="A289" s="137" t="s">
        <v>144</v>
      </c>
    </row>
    <row r="290" ht="12.75">
      <c r="A290" s="137"/>
    </row>
    <row r="291" ht="66">
      <c r="A291" s="137" t="s">
        <v>143</v>
      </c>
    </row>
    <row r="292" ht="12.75">
      <c r="A292" s="137"/>
    </row>
    <row r="293" ht="12.75">
      <c r="A293" s="137" t="s">
        <v>110</v>
      </c>
    </row>
    <row r="294" ht="12.75">
      <c r="A294" s="137"/>
    </row>
    <row r="295" ht="12.75">
      <c r="A295" s="137" t="s">
        <v>142</v>
      </c>
    </row>
    <row r="296" ht="12.75">
      <c r="A296" s="137" t="s">
        <v>141</v>
      </c>
    </row>
    <row r="297" ht="12.75">
      <c r="A297" s="137" t="s">
        <v>140</v>
      </c>
    </row>
    <row r="298" ht="12.75">
      <c r="A298" s="137" t="s">
        <v>647</v>
      </c>
    </row>
    <row r="299" ht="12.75">
      <c r="A299" s="137" t="s">
        <v>139</v>
      </c>
    </row>
    <row r="300" ht="12.75">
      <c r="A300" s="137" t="s">
        <v>138</v>
      </c>
    </row>
    <row r="301" ht="12.75">
      <c r="A301" s="137" t="s">
        <v>137</v>
      </c>
    </row>
    <row r="302" ht="12.75">
      <c r="A302" s="137" t="s">
        <v>136</v>
      </c>
    </row>
    <row r="303" ht="12.75">
      <c r="A303" s="137" t="s">
        <v>135</v>
      </c>
    </row>
    <row r="304" ht="12.75">
      <c r="A304" s="137" t="s">
        <v>134</v>
      </c>
    </row>
    <row r="305" ht="12.75">
      <c r="A305" s="137" t="s">
        <v>133</v>
      </c>
    </row>
    <row r="306" ht="12.75">
      <c r="A306" s="137" t="s">
        <v>132</v>
      </c>
    </row>
    <row r="307" ht="12.75">
      <c r="A307" s="137" t="s">
        <v>131</v>
      </c>
    </row>
    <row r="308" ht="12.75">
      <c r="A308" s="137"/>
    </row>
    <row r="309" ht="12.75">
      <c r="A309" s="137" t="s">
        <v>130</v>
      </c>
    </row>
    <row r="310" ht="12.75">
      <c r="A310" s="137"/>
    </row>
    <row r="311" ht="12.75">
      <c r="A311" s="126" t="s">
        <v>129</v>
      </c>
    </row>
    <row r="312" ht="12.75">
      <c r="A312" s="126"/>
    </row>
    <row r="313" ht="26.25">
      <c r="A313" s="137" t="s">
        <v>128</v>
      </c>
    </row>
    <row r="314" ht="12.75">
      <c r="A314" s="126"/>
    </row>
    <row r="315" ht="12.75">
      <c r="A315" s="126" t="s">
        <v>127</v>
      </c>
    </row>
    <row r="316" ht="12.75">
      <c r="A316" s="137"/>
    </row>
    <row r="317" ht="52.5">
      <c r="A317" s="137" t="s">
        <v>494</v>
      </c>
    </row>
    <row r="318" ht="26.25">
      <c r="A318" s="137" t="s">
        <v>126</v>
      </c>
    </row>
    <row r="319" ht="52.5">
      <c r="A319" s="137" t="s">
        <v>125</v>
      </c>
    </row>
    <row r="320" ht="12.75">
      <c r="A320" s="137"/>
    </row>
    <row r="321" ht="12.75">
      <c r="A321" s="137" t="s">
        <v>114</v>
      </c>
    </row>
    <row r="322" ht="12.75">
      <c r="A322" s="137"/>
    </row>
    <row r="323" ht="26.25">
      <c r="A323" s="137" t="s">
        <v>432</v>
      </c>
    </row>
    <row r="324" ht="12.75">
      <c r="A324" s="137" t="s">
        <v>433</v>
      </c>
    </row>
    <row r="325" ht="12.75">
      <c r="A325" s="137" t="s">
        <v>434</v>
      </c>
    </row>
    <row r="326" ht="12.75">
      <c r="A326" s="137" t="s">
        <v>435</v>
      </c>
    </row>
    <row r="327" ht="12.75">
      <c r="A327" s="137" t="s">
        <v>436</v>
      </c>
    </row>
    <row r="328" ht="12.75">
      <c r="A328" s="137" t="s">
        <v>437</v>
      </c>
    </row>
    <row r="329" ht="12.75">
      <c r="A329" s="137" t="s">
        <v>438</v>
      </c>
    </row>
    <row r="330" ht="12.75">
      <c r="A330" s="146"/>
    </row>
    <row r="331" ht="12.75">
      <c r="A331" s="126" t="s">
        <v>124</v>
      </c>
    </row>
    <row r="333" ht="26.25">
      <c r="A333" s="147" t="s">
        <v>123</v>
      </c>
    </row>
    <row r="334" ht="12.75">
      <c r="A334" s="148"/>
    </row>
    <row r="335" ht="12.75">
      <c r="A335" s="148" t="s">
        <v>122</v>
      </c>
    </row>
    <row r="336" ht="26.25">
      <c r="A336" s="147" t="s">
        <v>537</v>
      </c>
    </row>
    <row r="337" ht="39">
      <c r="A337" s="147" t="s">
        <v>540</v>
      </c>
    </row>
    <row r="338" ht="12.75">
      <c r="A338" s="147" t="s">
        <v>121</v>
      </c>
    </row>
    <row r="339" ht="26.25">
      <c r="A339" s="147" t="s">
        <v>538</v>
      </c>
    </row>
    <row r="340" ht="26.25">
      <c r="A340" s="147" t="s">
        <v>120</v>
      </c>
    </row>
    <row r="341" ht="12.75">
      <c r="A341" s="147" t="s">
        <v>119</v>
      </c>
    </row>
    <row r="342" ht="26.25">
      <c r="A342" s="147" t="s">
        <v>118</v>
      </c>
    </row>
    <row r="343" ht="66">
      <c r="A343" s="147" t="s">
        <v>539</v>
      </c>
    </row>
    <row r="344" ht="39">
      <c r="A344" s="147" t="s">
        <v>117</v>
      </c>
    </row>
    <row r="345" ht="26.25">
      <c r="A345" s="147" t="s">
        <v>116</v>
      </c>
    </row>
    <row r="346" ht="26.25">
      <c r="A346" s="147" t="s">
        <v>115</v>
      </c>
    </row>
    <row r="347" ht="12.75">
      <c r="A347" s="147"/>
    </row>
    <row r="348" ht="12.75">
      <c r="A348" s="147" t="s">
        <v>114</v>
      </c>
    </row>
    <row r="349" ht="26.25">
      <c r="A349" s="147" t="s">
        <v>439</v>
      </c>
    </row>
    <row r="350" ht="12.75">
      <c r="A350" s="147" t="s">
        <v>440</v>
      </c>
    </row>
    <row r="351" ht="12.75">
      <c r="A351" s="147" t="s">
        <v>441</v>
      </c>
    </row>
    <row r="352" ht="12.75">
      <c r="A352" s="147" t="s">
        <v>442</v>
      </c>
    </row>
    <row r="353" ht="12.75">
      <c r="A353" s="147" t="s">
        <v>443</v>
      </c>
    </row>
    <row r="354" ht="12.75">
      <c r="A354" s="147" t="s">
        <v>444</v>
      </c>
    </row>
    <row r="355" ht="12.75">
      <c r="A355" s="147" t="s">
        <v>445</v>
      </c>
    </row>
    <row r="356" ht="12.75">
      <c r="A356" s="126"/>
    </row>
    <row r="357" ht="12.75">
      <c r="A357" s="126" t="s">
        <v>12</v>
      </c>
    </row>
    <row r="358" ht="12.75">
      <c r="A358" s="126"/>
    </row>
    <row r="359" ht="26.25">
      <c r="A359" s="147" t="s">
        <v>495</v>
      </c>
    </row>
    <row r="360" ht="12.75">
      <c r="A360" s="147"/>
    </row>
    <row r="361" ht="12.75">
      <c r="A361" s="147" t="s">
        <v>113</v>
      </c>
    </row>
    <row r="362" ht="12.75">
      <c r="A362" s="147" t="s">
        <v>112</v>
      </c>
    </row>
    <row r="363" ht="12.75">
      <c r="A363" s="147"/>
    </row>
    <row r="364" ht="12.75">
      <c r="A364" s="147" t="s">
        <v>496</v>
      </c>
    </row>
    <row r="365" ht="12.75">
      <c r="A365" s="147" t="s">
        <v>497</v>
      </c>
    </row>
    <row r="366" ht="12.75">
      <c r="A366" s="147" t="s">
        <v>498</v>
      </c>
    </row>
    <row r="367" ht="12.75">
      <c r="A367" s="137" t="s">
        <v>499</v>
      </c>
    </row>
    <row r="368" ht="12.75">
      <c r="A368" s="147" t="s">
        <v>500</v>
      </c>
    </row>
    <row r="369" ht="12.75">
      <c r="A369" s="147"/>
    </row>
    <row r="370" ht="12.75">
      <c r="A370" s="147" t="s">
        <v>501</v>
      </c>
    </row>
    <row r="371" ht="12.75">
      <c r="A371" s="147"/>
    </row>
    <row r="372" ht="12.75">
      <c r="A372" s="147" t="s">
        <v>502</v>
      </c>
    </row>
    <row r="373" ht="12.75">
      <c r="A373" s="147"/>
    </row>
    <row r="374" ht="52.5">
      <c r="A374" s="147" t="s">
        <v>111</v>
      </c>
    </row>
    <row r="375" ht="26.25">
      <c r="A375" s="147" t="s">
        <v>542</v>
      </c>
    </row>
    <row r="376" ht="12.75">
      <c r="A376" s="147"/>
    </row>
    <row r="377" ht="12.75">
      <c r="A377" s="147" t="s">
        <v>110</v>
      </c>
    </row>
    <row r="378" ht="12.75">
      <c r="A378" s="147"/>
    </row>
    <row r="379" ht="12.75">
      <c r="A379" s="147" t="s">
        <v>109</v>
      </c>
    </row>
    <row r="380" ht="12.75">
      <c r="A380" s="147" t="s">
        <v>108</v>
      </c>
    </row>
    <row r="381" ht="12.75">
      <c r="A381" s="147" t="s">
        <v>107</v>
      </c>
    </row>
    <row r="382" ht="12.75">
      <c r="A382" s="147" t="s">
        <v>106</v>
      </c>
    </row>
    <row r="383" ht="12.75">
      <c r="A383" s="147" t="s">
        <v>105</v>
      </c>
    </row>
    <row r="384" ht="12.75">
      <c r="A384" s="147" t="s">
        <v>104</v>
      </c>
    </row>
    <row r="385" ht="12.75">
      <c r="A385" s="147" t="s">
        <v>103</v>
      </c>
    </row>
    <row r="386" ht="12.75">
      <c r="A386" s="147" t="s">
        <v>102</v>
      </c>
    </row>
    <row r="387" ht="12.75">
      <c r="A387" s="147" t="s">
        <v>101</v>
      </c>
    </row>
    <row r="388" ht="12.75">
      <c r="A388" s="147" t="s">
        <v>100</v>
      </c>
    </row>
    <row r="389" ht="12.75">
      <c r="A389" s="147" t="s">
        <v>99</v>
      </c>
    </row>
    <row r="390" ht="12.75">
      <c r="A390" s="147" t="s">
        <v>98</v>
      </c>
    </row>
    <row r="391" ht="12.75">
      <c r="A391" s="147" t="s">
        <v>97</v>
      </c>
    </row>
    <row r="392" ht="12.75">
      <c r="A392" s="147" t="s">
        <v>96</v>
      </c>
    </row>
    <row r="393" ht="12.75">
      <c r="A393" s="137"/>
    </row>
    <row r="394" ht="12.75">
      <c r="A394" s="126" t="s">
        <v>11</v>
      </c>
    </row>
    <row r="395" ht="12.75">
      <c r="A395" s="137"/>
    </row>
    <row r="396" ht="39">
      <c r="A396" s="149" t="s">
        <v>95</v>
      </c>
    </row>
    <row r="397" ht="26.25">
      <c r="A397" s="149" t="s">
        <v>94</v>
      </c>
    </row>
    <row r="398" ht="26.25">
      <c r="A398" s="149" t="s">
        <v>93</v>
      </c>
    </row>
    <row r="399" ht="12.75">
      <c r="A399" s="149" t="s">
        <v>92</v>
      </c>
    </row>
    <row r="400" ht="52.5">
      <c r="A400" s="149" t="s">
        <v>91</v>
      </c>
    </row>
    <row r="401" ht="52.5">
      <c r="A401" s="149" t="s">
        <v>90</v>
      </c>
    </row>
    <row r="402" ht="12.75">
      <c r="A402" s="149" t="s">
        <v>503</v>
      </c>
    </row>
    <row r="403" ht="26.25">
      <c r="A403" s="149" t="s">
        <v>89</v>
      </c>
    </row>
    <row r="404" ht="52.5">
      <c r="A404" s="149" t="s">
        <v>88</v>
      </c>
    </row>
    <row r="405" ht="12.75">
      <c r="A405" s="149" t="s">
        <v>87</v>
      </c>
    </row>
    <row r="406" ht="39">
      <c r="A406" s="149" t="s">
        <v>86</v>
      </c>
    </row>
    <row r="407" ht="39">
      <c r="A407" s="137" t="s">
        <v>85</v>
      </c>
    </row>
    <row r="408" ht="12.75">
      <c r="A408" s="149"/>
    </row>
    <row r="409" ht="12.75">
      <c r="A409" s="149" t="s">
        <v>84</v>
      </c>
    </row>
    <row r="410" ht="12.75">
      <c r="A410" s="149" t="s">
        <v>83</v>
      </c>
    </row>
    <row r="411" ht="12.75">
      <c r="A411" s="149" t="s">
        <v>82</v>
      </c>
    </row>
    <row r="412" ht="12.75">
      <c r="A412" s="149" t="s">
        <v>81</v>
      </c>
    </row>
    <row r="413" ht="12.75">
      <c r="A413" s="149" t="s">
        <v>80</v>
      </c>
    </row>
    <row r="414" ht="12.75">
      <c r="A414" s="150" t="s">
        <v>446</v>
      </c>
    </row>
    <row r="415" ht="12.75">
      <c r="A415" s="150" t="s">
        <v>447</v>
      </c>
    </row>
    <row r="416" ht="12.75">
      <c r="A416" s="135" t="s">
        <v>79</v>
      </c>
    </row>
    <row r="418" ht="12.75">
      <c r="A418" s="126" t="s">
        <v>13</v>
      </c>
    </row>
    <row r="420" ht="26.25">
      <c r="A420" s="149" t="s">
        <v>78</v>
      </c>
    </row>
    <row r="421" ht="12.75">
      <c r="A421" s="144" t="s">
        <v>77</v>
      </c>
    </row>
    <row r="422" ht="12.75">
      <c r="A422" s="151" t="s">
        <v>76</v>
      </c>
    </row>
    <row r="423" ht="12.75">
      <c r="A423" s="151" t="s">
        <v>75</v>
      </c>
    </row>
    <row r="424" ht="12.75">
      <c r="A424" s="151" t="s">
        <v>74</v>
      </c>
    </row>
    <row r="425" ht="12.75">
      <c r="A425" s="152" t="s">
        <v>73</v>
      </c>
    </row>
    <row r="426" ht="12.75">
      <c r="A426" s="151" t="s">
        <v>504</v>
      </c>
    </row>
    <row r="427" ht="12.75">
      <c r="A427" s="151" t="s">
        <v>505</v>
      </c>
    </row>
    <row r="428" ht="12.75">
      <c r="A428" s="151" t="s">
        <v>506</v>
      </c>
    </row>
    <row r="429" ht="12.75">
      <c r="A429" s="151" t="s">
        <v>507</v>
      </c>
    </row>
    <row r="430" ht="12.75">
      <c r="A430" s="151" t="s">
        <v>508</v>
      </c>
    </row>
    <row r="431" ht="12.75">
      <c r="A431" s="151" t="s">
        <v>509</v>
      </c>
    </row>
    <row r="432" ht="26.25">
      <c r="A432" s="151" t="s">
        <v>510</v>
      </c>
    </row>
    <row r="433" ht="12.75">
      <c r="A433" s="151" t="s">
        <v>511</v>
      </c>
    </row>
    <row r="434" ht="26.25">
      <c r="A434" s="151" t="s">
        <v>512</v>
      </c>
    </row>
    <row r="435" ht="12.75">
      <c r="A435" s="151" t="s">
        <v>513</v>
      </c>
    </row>
    <row r="436" ht="12.75">
      <c r="A436" s="151" t="s">
        <v>514</v>
      </c>
    </row>
    <row r="437" ht="12.75">
      <c r="A437" s="151" t="s">
        <v>515</v>
      </c>
    </row>
    <row r="438" ht="132">
      <c r="A438" s="145" t="s">
        <v>543</v>
      </c>
    </row>
    <row r="439" ht="12.75">
      <c r="A439" s="144" t="s">
        <v>72</v>
      </c>
    </row>
    <row r="440" ht="12.75">
      <c r="A440" s="151" t="s">
        <v>381</v>
      </c>
    </row>
    <row r="441" ht="12.75">
      <c r="A441" s="152" t="s">
        <v>382</v>
      </c>
    </row>
    <row r="442" ht="26.25">
      <c r="A442" s="151" t="s">
        <v>383</v>
      </c>
    </row>
    <row r="443" ht="12.75">
      <c r="A443" s="152" t="s">
        <v>71</v>
      </c>
    </row>
    <row r="444" ht="12.75">
      <c r="A444" s="152" t="s">
        <v>70</v>
      </c>
    </row>
    <row r="445" ht="12.75">
      <c r="A445" s="152" t="s">
        <v>69</v>
      </c>
    </row>
    <row r="446" ht="12.75">
      <c r="A446" s="152" t="s">
        <v>68</v>
      </c>
    </row>
    <row r="447" ht="12.75">
      <c r="A447" s="152" t="s">
        <v>67</v>
      </c>
    </row>
    <row r="448" ht="12.75">
      <c r="A448" s="151" t="s">
        <v>66</v>
      </c>
    </row>
    <row r="449" ht="12.75">
      <c r="A449" s="151" t="s">
        <v>65</v>
      </c>
    </row>
    <row r="450" ht="12.75">
      <c r="A450" s="151" t="s">
        <v>64</v>
      </c>
    </row>
    <row r="451" ht="12.75">
      <c r="A451" s="151" t="s">
        <v>63</v>
      </c>
    </row>
    <row r="452" ht="12.75">
      <c r="A452" s="151" t="s">
        <v>448</v>
      </c>
    </row>
    <row r="453" ht="12.75">
      <c r="A453" s="151" t="s">
        <v>449</v>
      </c>
    </row>
    <row r="454" ht="26.25">
      <c r="A454" s="145" t="s">
        <v>384</v>
      </c>
    </row>
    <row r="455" ht="12.75">
      <c r="A455" s="137"/>
    </row>
    <row r="456" ht="12.75">
      <c r="A456" s="126" t="s">
        <v>10</v>
      </c>
    </row>
    <row r="457" ht="12.75">
      <c r="A457" s="137"/>
    </row>
    <row r="458" ht="39">
      <c r="A458" s="137" t="s">
        <v>648</v>
      </c>
    </row>
    <row r="459" ht="12.75">
      <c r="A459" s="137"/>
    </row>
    <row r="460" ht="12.75">
      <c r="A460" s="137" t="s">
        <v>516</v>
      </c>
    </row>
    <row r="461" ht="12.75">
      <c r="A461" s="137" t="s">
        <v>517</v>
      </c>
    </row>
    <row r="462" ht="12.75">
      <c r="A462" s="137" t="s">
        <v>518</v>
      </c>
    </row>
    <row r="463" ht="12.75">
      <c r="A463" s="137" t="s">
        <v>519</v>
      </c>
    </row>
    <row r="464" ht="12.75">
      <c r="A464" s="137" t="s">
        <v>62</v>
      </c>
    </row>
    <row r="465" ht="12.75">
      <c r="A465" s="137" t="s">
        <v>520</v>
      </c>
    </row>
    <row r="466" ht="12.75">
      <c r="A466" s="137" t="s">
        <v>61</v>
      </c>
    </row>
    <row r="467" ht="12.75">
      <c r="A467" s="137" t="s">
        <v>521</v>
      </c>
    </row>
    <row r="468" ht="12.75">
      <c r="A468" s="137" t="s">
        <v>522</v>
      </c>
    </row>
    <row r="469" ht="12.75">
      <c r="A469" s="137" t="s">
        <v>523</v>
      </c>
    </row>
    <row r="470" ht="12.75">
      <c r="A470" s="137" t="s">
        <v>60</v>
      </c>
    </row>
    <row r="471" ht="12.75">
      <c r="A471" s="137" t="s">
        <v>524</v>
      </c>
    </row>
    <row r="472" ht="12.75">
      <c r="A472" s="137" t="s">
        <v>59</v>
      </c>
    </row>
    <row r="473" ht="12.75">
      <c r="A473" s="137" t="s">
        <v>525</v>
      </c>
    </row>
    <row r="474" ht="12.75">
      <c r="A474" s="137" t="s">
        <v>58</v>
      </c>
    </row>
    <row r="475" ht="12.75">
      <c r="A475" s="137" t="s">
        <v>526</v>
      </c>
    </row>
    <row r="476" ht="12.75">
      <c r="A476" s="137" t="s">
        <v>527</v>
      </c>
    </row>
    <row r="477" ht="12.75">
      <c r="A477" s="137" t="s">
        <v>57</v>
      </c>
    </row>
    <row r="478" ht="12.75">
      <c r="A478" s="137" t="s">
        <v>528</v>
      </c>
    </row>
    <row r="479" ht="12.75">
      <c r="A479" s="137" t="s">
        <v>529</v>
      </c>
    </row>
    <row r="481" ht="12.75">
      <c r="A481" s="137" t="s">
        <v>530</v>
      </c>
    </row>
    <row r="482" ht="12.75">
      <c r="A482" s="137" t="s">
        <v>531</v>
      </c>
    </row>
    <row r="483" ht="12.75">
      <c r="A483" s="137" t="s">
        <v>532</v>
      </c>
    </row>
    <row r="484" ht="12.75">
      <c r="A484" s="137" t="s">
        <v>533</v>
      </c>
    </row>
    <row r="485" ht="12.75">
      <c r="A485" s="137" t="s">
        <v>534</v>
      </c>
    </row>
    <row r="486" ht="12.75">
      <c r="A486" s="137"/>
    </row>
    <row r="487" ht="26.25">
      <c r="A487" s="137" t="s">
        <v>56</v>
      </c>
    </row>
    <row r="488" ht="12.75">
      <c r="A488" s="137"/>
    </row>
    <row r="489" ht="12.75">
      <c r="A489" s="137" t="s">
        <v>55</v>
      </c>
    </row>
    <row r="490" ht="12.75">
      <c r="A490" s="137" t="s">
        <v>54</v>
      </c>
    </row>
    <row r="491" ht="12.75">
      <c r="A491" s="137" t="s">
        <v>53</v>
      </c>
    </row>
    <row r="492" ht="12.75">
      <c r="A492" s="137" t="s">
        <v>52</v>
      </c>
    </row>
    <row r="493" ht="12.75">
      <c r="A493" s="137" t="s">
        <v>649</v>
      </c>
    </row>
    <row r="494" ht="26.25">
      <c r="A494" s="137" t="s">
        <v>51</v>
      </c>
    </row>
    <row r="495" ht="12.75">
      <c r="A495" s="137"/>
    </row>
    <row r="496" ht="26.25">
      <c r="A496" s="137" t="s">
        <v>50</v>
      </c>
    </row>
    <row r="497" ht="12.75">
      <c r="A497" s="137"/>
    </row>
    <row r="498" ht="12.75">
      <c r="A498" s="137" t="s">
        <v>49</v>
      </c>
    </row>
    <row r="499" ht="12.75">
      <c r="A499" s="137"/>
    </row>
    <row r="500" ht="52.5">
      <c r="A500" s="137" t="s">
        <v>385</v>
      </c>
    </row>
    <row r="501" ht="26.25">
      <c r="A501" s="137" t="s">
        <v>48</v>
      </c>
    </row>
    <row r="502" ht="12.75">
      <c r="A502" s="137"/>
    </row>
    <row r="503" ht="92.25">
      <c r="A503" s="137" t="s">
        <v>47</v>
      </c>
    </row>
    <row r="504" ht="12.75">
      <c r="A504" s="137"/>
    </row>
    <row r="505" ht="39">
      <c r="A505" s="137" t="s">
        <v>46</v>
      </c>
    </row>
    <row r="506" ht="12.75">
      <c r="A506" s="137" t="s">
        <v>45</v>
      </c>
    </row>
    <row r="507" ht="12.75">
      <c r="A507" s="137"/>
    </row>
    <row r="508" ht="12.75">
      <c r="A508" s="137" t="s">
        <v>44</v>
      </c>
    </row>
    <row r="509" ht="52.5">
      <c r="A509" s="137" t="s">
        <v>43</v>
      </c>
    </row>
    <row r="510" ht="12.75">
      <c r="A510" s="137" t="s">
        <v>42</v>
      </c>
    </row>
    <row r="511" ht="12.75">
      <c r="A511" s="137" t="s">
        <v>41</v>
      </c>
    </row>
    <row r="512" ht="26.25">
      <c r="A512" s="145" t="s">
        <v>387</v>
      </c>
    </row>
    <row r="513" ht="12.75">
      <c r="A513" s="137"/>
    </row>
    <row r="514" ht="12.75">
      <c r="A514" s="126" t="s">
        <v>40</v>
      </c>
    </row>
    <row r="515" ht="12.75">
      <c r="A515" s="137"/>
    </row>
    <row r="516" ht="26.25">
      <c r="A516" s="137" t="s">
        <v>39</v>
      </c>
    </row>
    <row r="517" ht="52.5">
      <c r="A517" s="137" t="s">
        <v>388</v>
      </c>
    </row>
    <row r="518" ht="12.75">
      <c r="A518" s="137" t="s">
        <v>38</v>
      </c>
    </row>
    <row r="519" ht="12.75">
      <c r="A519" s="137" t="s">
        <v>536</v>
      </c>
    </row>
    <row r="520" ht="26.25">
      <c r="A520" s="137" t="s">
        <v>37</v>
      </c>
    </row>
    <row r="521" ht="12.75">
      <c r="A521" s="137"/>
    </row>
    <row r="522" ht="66">
      <c r="A522" s="137" t="s">
        <v>386</v>
      </c>
    </row>
    <row r="523" ht="39">
      <c r="A523" s="137" t="s">
        <v>36</v>
      </c>
    </row>
    <row r="524" ht="12.75">
      <c r="A524" s="137"/>
    </row>
    <row r="525" ht="52.5">
      <c r="A525" s="137" t="s">
        <v>35</v>
      </c>
    </row>
    <row r="526" ht="12.75">
      <c r="A526" s="137"/>
    </row>
    <row r="527" ht="78.75">
      <c r="A527" s="137" t="s">
        <v>34</v>
      </c>
    </row>
    <row r="528" ht="12.75">
      <c r="A528" s="137"/>
    </row>
    <row r="529" ht="26.25">
      <c r="A529" s="137" t="s">
        <v>33</v>
      </c>
    </row>
    <row r="530" ht="39">
      <c r="A530" s="137" t="s">
        <v>32</v>
      </c>
    </row>
    <row r="531" ht="12.75">
      <c r="A531" s="137"/>
    </row>
    <row r="532" ht="26.25">
      <c r="A532" s="137" t="s">
        <v>31</v>
      </c>
    </row>
    <row r="533" ht="12.75">
      <c r="A533" s="137"/>
    </row>
    <row r="534" ht="12.75">
      <c r="A534" s="137"/>
    </row>
    <row r="535" ht="12.75">
      <c r="A535" s="126" t="s">
        <v>389</v>
      </c>
    </row>
    <row r="536" ht="12.75">
      <c r="A536" s="137"/>
    </row>
    <row r="537" ht="39">
      <c r="A537" s="137" t="s">
        <v>30</v>
      </c>
    </row>
    <row r="538" ht="26.25">
      <c r="A538" s="137" t="s">
        <v>29</v>
      </c>
    </row>
    <row r="539" ht="12.75">
      <c r="A539" s="137"/>
    </row>
    <row r="540" ht="12.75">
      <c r="A540" s="137" t="s">
        <v>28</v>
      </c>
    </row>
    <row r="541" ht="12.75">
      <c r="A541" s="137"/>
    </row>
    <row r="542" ht="26.25">
      <c r="A542" s="137" t="s">
        <v>450</v>
      </c>
    </row>
    <row r="543" ht="12.75">
      <c r="A543" s="137" t="s">
        <v>451</v>
      </c>
    </row>
    <row r="544" ht="12.75">
      <c r="A544" s="137" t="s">
        <v>452</v>
      </c>
    </row>
    <row r="545" ht="12.75">
      <c r="A545" s="137" t="s">
        <v>453</v>
      </c>
    </row>
    <row r="546" ht="12.75">
      <c r="A546" s="137" t="s">
        <v>454</v>
      </c>
    </row>
    <row r="547" ht="12.75">
      <c r="A547" s="137" t="s">
        <v>455</v>
      </c>
    </row>
    <row r="548" ht="12.75">
      <c r="A548" s="137"/>
    </row>
    <row r="549" ht="12.75">
      <c r="A549" s="137" t="s">
        <v>27</v>
      </c>
    </row>
    <row r="550" ht="12.75">
      <c r="A550" s="137"/>
    </row>
    <row r="551" ht="12.75">
      <c r="A551" s="137"/>
    </row>
    <row r="552" ht="12.75">
      <c r="A552" s="126" t="s">
        <v>409</v>
      </c>
    </row>
    <row r="553" ht="12.75">
      <c r="A553" s="137"/>
    </row>
    <row r="554" ht="78.75">
      <c r="A554" s="137" t="s">
        <v>390</v>
      </c>
    </row>
    <row r="555" ht="26.25">
      <c r="A555" s="137" t="s">
        <v>391</v>
      </c>
    </row>
    <row r="556" ht="66">
      <c r="A556" s="137" t="s">
        <v>392</v>
      </c>
    </row>
    <row r="557" ht="66">
      <c r="A557" s="137" t="s">
        <v>393</v>
      </c>
    </row>
    <row r="558" ht="26.25">
      <c r="A558" s="137" t="s">
        <v>394</v>
      </c>
    </row>
    <row r="559" ht="26.25">
      <c r="A559" s="137" t="s">
        <v>395</v>
      </c>
    </row>
    <row r="560" ht="12.75">
      <c r="A560" s="137" t="s">
        <v>396</v>
      </c>
    </row>
    <row r="561" ht="12.75">
      <c r="A561" s="137" t="s">
        <v>397</v>
      </c>
    </row>
    <row r="562" ht="12.75">
      <c r="A562" s="137" t="s">
        <v>398</v>
      </c>
    </row>
    <row r="563" ht="12.75">
      <c r="A563" s="137" t="s">
        <v>399</v>
      </c>
    </row>
    <row r="564" ht="12.75">
      <c r="A564" s="137" t="s">
        <v>400</v>
      </c>
    </row>
    <row r="565" ht="12.75">
      <c r="A565" s="137" t="s">
        <v>401</v>
      </c>
    </row>
    <row r="566" ht="12.75">
      <c r="A566" s="137" t="s">
        <v>402</v>
      </c>
    </row>
    <row r="567" ht="12.75">
      <c r="A567" s="153" t="s">
        <v>403</v>
      </c>
    </row>
    <row r="568" ht="12.75">
      <c r="A568" s="153"/>
    </row>
    <row r="569" ht="12.75">
      <c r="A569" s="153"/>
    </row>
    <row r="570" ht="52.5">
      <c r="A570" s="153" t="s">
        <v>405</v>
      </c>
    </row>
    <row r="571" ht="52.5">
      <c r="A571" s="153" t="s">
        <v>406</v>
      </c>
    </row>
    <row r="572" ht="78.75">
      <c r="A572" s="153" t="s">
        <v>407</v>
      </c>
    </row>
    <row r="573" ht="52.5">
      <c r="A573" s="153" t="s">
        <v>408</v>
      </c>
    </row>
    <row r="574" ht="66">
      <c r="A574" s="153" t="s">
        <v>404</v>
      </c>
    </row>
    <row r="575" ht="12.75">
      <c r="A575" s="153"/>
    </row>
    <row r="576" ht="12.75">
      <c r="A576" s="154"/>
    </row>
    <row r="577" ht="12.75">
      <c r="A577" s="126" t="s">
        <v>244</v>
      </c>
    </row>
    <row r="578" ht="12.75">
      <c r="A578" s="154"/>
    </row>
    <row r="579" ht="12.75">
      <c r="A579" s="154" t="s">
        <v>245</v>
      </c>
    </row>
    <row r="580" ht="52.5">
      <c r="A580" s="154" t="s">
        <v>650</v>
      </c>
    </row>
    <row r="581" ht="12.75">
      <c r="A581" s="154"/>
    </row>
    <row r="582" ht="12.75">
      <c r="A582" s="154" t="s">
        <v>246</v>
      </c>
    </row>
    <row r="583" ht="52.5">
      <c r="A583" s="154" t="s">
        <v>247</v>
      </c>
    </row>
    <row r="584" ht="12.75">
      <c r="A584" s="154" t="s">
        <v>248</v>
      </c>
    </row>
    <row r="585" ht="12.75">
      <c r="A585" s="154" t="s">
        <v>249</v>
      </c>
    </row>
    <row r="586" ht="12.75">
      <c r="A586" s="154"/>
    </row>
    <row r="587" ht="12.75">
      <c r="A587" s="154" t="s">
        <v>250</v>
      </c>
    </row>
    <row r="588" ht="39">
      <c r="A588" s="154" t="s">
        <v>251</v>
      </c>
    </row>
    <row r="589" ht="12.75">
      <c r="A589" s="154"/>
    </row>
    <row r="590" ht="12.75">
      <c r="A590" s="154" t="s">
        <v>253</v>
      </c>
    </row>
    <row r="591" ht="26.25">
      <c r="A591" s="154" t="s">
        <v>254</v>
      </c>
    </row>
    <row r="592" ht="12.75">
      <c r="A592" s="154"/>
    </row>
    <row r="593" ht="12.75">
      <c r="A593" s="154" t="s">
        <v>256</v>
      </c>
    </row>
    <row r="594" ht="26.25">
      <c r="A594" s="154" t="s">
        <v>257</v>
      </c>
    </row>
    <row r="595" ht="12.75">
      <c r="A595" s="154"/>
    </row>
    <row r="596" ht="12.75">
      <c r="A596" s="154" t="s">
        <v>259</v>
      </c>
    </row>
    <row r="597" ht="12.75">
      <c r="A597" s="154" t="s">
        <v>260</v>
      </c>
    </row>
    <row r="598" ht="12.75">
      <c r="A598" s="154" t="s">
        <v>261</v>
      </c>
    </row>
    <row r="599" ht="12.75">
      <c r="A599" s="154" t="s">
        <v>262</v>
      </c>
    </row>
    <row r="600" ht="26.25">
      <c r="A600" s="154" t="s">
        <v>263</v>
      </c>
    </row>
    <row r="601" ht="12.75">
      <c r="A601" s="154"/>
    </row>
    <row r="602" ht="12.75">
      <c r="A602" s="154" t="s">
        <v>264</v>
      </c>
    </row>
    <row r="603" ht="26.25">
      <c r="A603" s="154" t="s">
        <v>265</v>
      </c>
    </row>
    <row r="604" ht="12.75">
      <c r="A604" s="154"/>
    </row>
    <row r="605" ht="12.75">
      <c r="A605" s="154" t="s">
        <v>266</v>
      </c>
    </row>
    <row r="606" ht="39">
      <c r="A606" s="154" t="s">
        <v>267</v>
      </c>
    </row>
    <row r="607" ht="12.75">
      <c r="A607" s="154"/>
    </row>
    <row r="608" ht="12.75">
      <c r="A608" s="154" t="s">
        <v>268</v>
      </c>
    </row>
    <row r="609" ht="26.25">
      <c r="A609" s="154" t="s">
        <v>269</v>
      </c>
    </row>
    <row r="610" ht="12.75">
      <c r="A610" s="154"/>
    </row>
    <row r="611" ht="12.75">
      <c r="A611" s="154" t="s">
        <v>270</v>
      </c>
    </row>
    <row r="612" ht="39">
      <c r="A612" s="154" t="s">
        <v>271</v>
      </c>
    </row>
    <row r="613" ht="12.75">
      <c r="A613" s="154"/>
    </row>
    <row r="614" ht="12.75">
      <c r="A614" s="154" t="s">
        <v>272</v>
      </c>
    </row>
    <row r="615" ht="39">
      <c r="A615" s="154" t="s">
        <v>273</v>
      </c>
    </row>
    <row r="616" ht="12.75">
      <c r="A616" s="154"/>
    </row>
    <row r="617" ht="12.75">
      <c r="A617" s="154" t="s">
        <v>274</v>
      </c>
    </row>
    <row r="618" ht="52.5">
      <c r="A618" s="154" t="s">
        <v>275</v>
      </c>
    </row>
    <row r="619" ht="12.75">
      <c r="A619" s="154"/>
    </row>
    <row r="620" ht="12.75">
      <c r="A620" s="154" t="s">
        <v>276</v>
      </c>
    </row>
    <row r="621" ht="39">
      <c r="A621" s="154" t="s">
        <v>277</v>
      </c>
    </row>
    <row r="622" ht="12.75">
      <c r="A622" s="154" t="s">
        <v>278</v>
      </c>
    </row>
    <row r="623" ht="26.25">
      <c r="A623" s="154" t="s">
        <v>279</v>
      </c>
    </row>
    <row r="624" ht="26.25">
      <c r="A624" s="154" t="s">
        <v>280</v>
      </c>
    </row>
    <row r="625" ht="26.25">
      <c r="A625" s="154" t="s">
        <v>281</v>
      </c>
    </row>
    <row r="626" ht="26.25">
      <c r="A626" s="154" t="s">
        <v>282</v>
      </c>
    </row>
    <row r="627" ht="52.5">
      <c r="A627" s="154" t="s">
        <v>283</v>
      </c>
    </row>
    <row r="628" ht="39">
      <c r="A628" s="154" t="s">
        <v>267</v>
      </c>
    </row>
    <row r="629" ht="12.75">
      <c r="A629" s="154"/>
    </row>
    <row r="630" ht="12.75">
      <c r="A630" s="154" t="s">
        <v>284</v>
      </c>
    </row>
    <row r="631" ht="12.75">
      <c r="A631" s="154" t="s">
        <v>285</v>
      </c>
    </row>
    <row r="632" ht="12.75">
      <c r="A632" s="154" t="s">
        <v>286</v>
      </c>
    </row>
    <row r="633" ht="12.75">
      <c r="A633" s="154"/>
    </row>
    <row r="634" ht="12.75">
      <c r="A634" s="154" t="s">
        <v>287</v>
      </c>
    </row>
    <row r="635" ht="78.75">
      <c r="A635" s="154" t="s">
        <v>288</v>
      </c>
    </row>
    <row r="636" ht="12.75">
      <c r="A636" s="154"/>
    </row>
    <row r="637" ht="12.75">
      <c r="A637" s="154" t="s">
        <v>289</v>
      </c>
    </row>
    <row r="638" ht="12.75">
      <c r="A638" s="154" t="s">
        <v>290</v>
      </c>
    </row>
    <row r="639" ht="12.75">
      <c r="A639" s="154"/>
    </row>
    <row r="640" ht="12.75">
      <c r="A640" s="154"/>
    </row>
    <row r="641" ht="12.75">
      <c r="A641" s="154" t="s">
        <v>291</v>
      </c>
    </row>
    <row r="642" ht="105">
      <c r="A642" s="154" t="s">
        <v>292</v>
      </c>
    </row>
    <row r="643" ht="39">
      <c r="A643" s="154" t="s">
        <v>293</v>
      </c>
    </row>
    <row r="644" ht="26.25">
      <c r="A644" s="155" t="s">
        <v>294</v>
      </c>
    </row>
    <row r="645" ht="12.75">
      <c r="A645" s="154"/>
    </row>
    <row r="646" ht="26.25">
      <c r="A646" s="154" t="s">
        <v>294</v>
      </c>
    </row>
    <row r="647" ht="12.75">
      <c r="A647" s="154"/>
    </row>
    <row r="648" ht="12.75">
      <c r="A648" s="154" t="s">
        <v>295</v>
      </c>
    </row>
    <row r="649" ht="39">
      <c r="A649" s="154" t="s">
        <v>535</v>
      </c>
    </row>
    <row r="650" ht="105">
      <c r="A650" s="154" t="s">
        <v>296</v>
      </c>
    </row>
    <row r="651" ht="12.75">
      <c r="A651" s="154"/>
    </row>
    <row r="652" ht="12.75">
      <c r="A652" s="154" t="s">
        <v>297</v>
      </c>
    </row>
    <row r="653" ht="26.25">
      <c r="A653" s="154" t="s">
        <v>298</v>
      </c>
    </row>
    <row r="654" ht="26.25">
      <c r="A654" s="154" t="s">
        <v>299</v>
      </c>
    </row>
    <row r="655" ht="26.25">
      <c r="A655" s="154" t="s">
        <v>300</v>
      </c>
    </row>
    <row r="656" ht="12.75">
      <c r="A656" s="154"/>
    </row>
    <row r="657" ht="39">
      <c r="A657" s="154" t="s">
        <v>301</v>
      </c>
    </row>
    <row r="658" ht="12.75">
      <c r="A658" s="154"/>
    </row>
    <row r="659" ht="52.5">
      <c r="A659" s="154" t="s">
        <v>302</v>
      </c>
    </row>
    <row r="660" ht="12.75">
      <c r="A660" s="154"/>
    </row>
    <row r="661" ht="26.25">
      <c r="A661" s="154" t="s">
        <v>303</v>
      </c>
    </row>
    <row r="662" ht="12.75">
      <c r="A662" s="154"/>
    </row>
    <row r="663" ht="12.75">
      <c r="A663" s="154" t="s">
        <v>304</v>
      </c>
    </row>
    <row r="664" ht="78.75">
      <c r="A664" s="154" t="s">
        <v>305</v>
      </c>
    </row>
    <row r="665" ht="39">
      <c r="A665" s="154" t="s">
        <v>306</v>
      </c>
    </row>
    <row r="666" ht="12.75">
      <c r="A666" s="154"/>
    </row>
    <row r="667" ht="12.75">
      <c r="A667" s="156" t="s">
        <v>16</v>
      </c>
    </row>
    <row r="668" ht="12.75">
      <c r="A668" s="156"/>
    </row>
    <row r="669" ht="12.75">
      <c r="A669" s="154"/>
    </row>
    <row r="670" ht="39">
      <c r="A670" s="137" t="s">
        <v>331</v>
      </c>
    </row>
    <row r="671" ht="26.25">
      <c r="A671" s="137" t="s">
        <v>330</v>
      </c>
    </row>
    <row r="672" ht="12.75">
      <c r="A672" s="137" t="s">
        <v>329</v>
      </c>
    </row>
    <row r="673" ht="66">
      <c r="A673" s="137" t="s">
        <v>328</v>
      </c>
    </row>
    <row r="674" ht="39">
      <c r="A674" s="137" t="s">
        <v>327</v>
      </c>
    </row>
    <row r="675" ht="52.5">
      <c r="A675" s="137" t="s">
        <v>326</v>
      </c>
    </row>
    <row r="676" ht="39">
      <c r="A676" s="137" t="s">
        <v>325</v>
      </c>
    </row>
    <row r="677" ht="39">
      <c r="A677" s="137" t="s">
        <v>324</v>
      </c>
    </row>
    <row r="678" ht="39">
      <c r="A678" s="137" t="s">
        <v>323</v>
      </c>
    </row>
    <row r="679" ht="26.25">
      <c r="A679" s="157" t="s">
        <v>456</v>
      </c>
    </row>
    <row r="680" ht="52.5">
      <c r="A680" s="145" t="s">
        <v>322</v>
      </c>
    </row>
    <row r="681" ht="12.75">
      <c r="A681" s="126"/>
    </row>
  </sheetData>
  <sheetProtection sheet="1" objects="1" scenarios="1"/>
  <hyperlinks>
    <hyperlink ref="A667" location="_OP_OP" display="ELEKTROTEHNIČKE INSTALACIJE"/>
    <hyperlink ref="A577" location="_OP_OP" display="OPĆI UVJETI VODOVOD I ODVODNJA"/>
  </hyperlinks>
  <printOptions/>
  <pageMargins left="0.7480314960629921" right="0.2362204724409449" top="0.7874015748031497" bottom="0.7480314960629921" header="0.1968503937007874" footer="0.1968503937007874"/>
  <pageSetup firstPageNumber="1" useFirstPageNumber="1" horizontalDpi="600" verticalDpi="600" orientation="portrait" paperSize="9" r:id="rId2"/>
  <headerFooter alignWithMargins="0">
    <oddHeader>&amp;L&amp;"Arial,Bold"&amp;9STAMBENA GRAĐEVINA – PROJEKT OBNOVE KONSTRUKCIJE ZGRADE
Ulica Matije Mesića 19, Zagreb, k.č. 3894, k.o. Centar
&amp;C&amp;10
&amp;G&amp;R&amp;"Arial,Bold"&amp;9OPĆI UVJETI TROŠKOVNIKA</oddHeader>
    <oddFooter>&amp;L&amp;"Arial,Regular"&amp;9STUDIO ARHING d.o.o.&amp;C&amp;"Arial,Regular"&amp;9&amp;G
 TD: 107/21
PROSINAC 2021.&amp;ROUT &amp;P</oddFooter>
  </headerFooter>
  <rowBreaks count="2" manualBreakCount="2">
    <brk id="203" max="255" man="1"/>
    <brk id="330" max="255" man="1"/>
  </rowBreaks>
  <legacyDrawingHF r:id="rId1"/>
</worksheet>
</file>

<file path=xl/worksheets/sheet3.xml><?xml version="1.0" encoding="utf-8"?>
<worksheet xmlns="http://schemas.openxmlformats.org/spreadsheetml/2006/main" xmlns:r="http://schemas.openxmlformats.org/officeDocument/2006/relationships">
  <dimension ref="A1:M382"/>
  <sheetViews>
    <sheetView tabSelected="1" zoomScale="85" zoomScaleNormal="85" zoomScaleSheetLayoutView="85" zoomScalePageLayoutView="0" workbookViewId="0" topLeftCell="A40">
      <selection activeCell="F44" sqref="F44"/>
    </sheetView>
  </sheetViews>
  <sheetFormatPr defaultColWidth="9.140625" defaultRowHeight="15" outlineLevelRow="1"/>
  <cols>
    <col min="1" max="1" width="4.7109375" style="12" customWidth="1"/>
    <col min="2" max="2" width="4.140625" style="13" customWidth="1"/>
    <col min="3" max="3" width="52.421875" style="34" customWidth="1"/>
    <col min="4" max="4" width="8.57421875" style="35" bestFit="1" customWidth="1"/>
    <col min="5" max="5" width="11.28125" style="164" bestFit="1" customWidth="1"/>
    <col min="6" max="6" width="11.28125" style="272" customWidth="1"/>
    <col min="7" max="7" width="14.8515625" style="6" bestFit="1" customWidth="1"/>
    <col min="8" max="8" width="52.7109375" style="251" customWidth="1"/>
    <col min="9" max="16384" width="9.140625" style="5" customWidth="1"/>
  </cols>
  <sheetData>
    <row r="1" spans="3:7" ht="13.5">
      <c r="C1" s="14"/>
      <c r="D1" s="15"/>
      <c r="E1" s="158"/>
      <c r="F1" s="268"/>
      <c r="G1" s="16"/>
    </row>
    <row r="2" spans="1:7" ht="13.5">
      <c r="A2" s="17"/>
      <c r="C2" s="101" t="s">
        <v>355</v>
      </c>
      <c r="D2" s="19"/>
      <c r="E2" s="128"/>
      <c r="F2" s="20"/>
      <c r="G2" s="21"/>
    </row>
    <row r="3" spans="1:7" ht="13.5">
      <c r="A3" s="17"/>
      <c r="C3" s="100"/>
      <c r="D3" s="19"/>
      <c r="E3" s="128"/>
      <c r="F3" s="20"/>
      <c r="G3" s="21"/>
    </row>
    <row r="4" spans="1:7" ht="13.5">
      <c r="A4" s="17"/>
      <c r="C4" s="100" t="s">
        <v>356</v>
      </c>
      <c r="D4" s="19"/>
      <c r="E4" s="128"/>
      <c r="F4" s="20"/>
      <c r="G4" s="21"/>
    </row>
    <row r="5" spans="1:7" ht="13.5">
      <c r="A5" s="17"/>
      <c r="C5" s="18"/>
      <c r="D5" s="19"/>
      <c r="E5" s="128"/>
      <c r="F5" s="20"/>
      <c r="G5" s="21"/>
    </row>
    <row r="6" spans="1:7" ht="13.5">
      <c r="A6" s="17"/>
      <c r="C6" s="18"/>
      <c r="D6" s="19"/>
      <c r="E6" s="128"/>
      <c r="F6" s="20"/>
      <c r="G6" s="21"/>
    </row>
    <row r="7" spans="1:9" s="27" customFormat="1" ht="14.25" customHeight="1">
      <c r="A7" s="22"/>
      <c r="B7" s="13"/>
      <c r="C7" s="23" t="s">
        <v>14</v>
      </c>
      <c r="D7" s="24" t="s">
        <v>1</v>
      </c>
      <c r="E7" s="95" t="s">
        <v>0</v>
      </c>
      <c r="F7" s="269" t="s">
        <v>2</v>
      </c>
      <c r="G7" s="26" t="s">
        <v>3</v>
      </c>
      <c r="H7" s="252"/>
      <c r="I7" s="25"/>
    </row>
    <row r="8" spans="1:8" s="27" customFormat="1" ht="14.25">
      <c r="A8" s="22"/>
      <c r="B8" s="13"/>
      <c r="C8" s="23"/>
      <c r="D8" s="24"/>
      <c r="E8" s="95"/>
      <c r="F8" s="269"/>
      <c r="G8" s="26"/>
      <c r="H8" s="252"/>
    </row>
    <row r="9" spans="1:8" s="27" customFormat="1" ht="14.25">
      <c r="A9" s="22"/>
      <c r="B9" s="13"/>
      <c r="C9" s="28" t="s">
        <v>353</v>
      </c>
      <c r="D9" s="24"/>
      <c r="E9" s="95"/>
      <c r="F9" s="269"/>
      <c r="G9" s="26"/>
      <c r="H9" s="252"/>
    </row>
    <row r="10" spans="1:8" s="27" customFormat="1" ht="14.25">
      <c r="A10" s="22"/>
      <c r="B10" s="13"/>
      <c r="C10" s="23" t="s">
        <v>352</v>
      </c>
      <c r="D10" s="24"/>
      <c r="E10" s="95"/>
      <c r="F10" s="269"/>
      <c r="G10" s="26"/>
      <c r="H10" s="252"/>
    </row>
    <row r="11" spans="1:8" s="27" customFormat="1" ht="14.25">
      <c r="A11" s="29">
        <v>1</v>
      </c>
      <c r="B11" s="30"/>
      <c r="C11" s="23" t="str">
        <f>_A_1_1_PRIP</f>
        <v>PRIPREMNI RADOVI</v>
      </c>
      <c r="D11" s="24"/>
      <c r="E11" s="95"/>
      <c r="F11" s="269"/>
      <c r="G11" s="31">
        <f>_A_1_1</f>
        <v>0</v>
      </c>
      <c r="H11" s="252"/>
    </row>
    <row r="12" spans="1:8" s="27" customFormat="1" ht="15" customHeight="1">
      <c r="A12" s="29">
        <f aca="true" t="shared" si="0" ref="A12:A19">A11+1</f>
        <v>2</v>
      </c>
      <c r="B12" s="30"/>
      <c r="C12" s="108" t="str">
        <f>konzerva</f>
        <v>KONZERVATORSKO - RESTAURATORSKI RADOVI</v>
      </c>
      <c r="D12" s="24"/>
      <c r="E12" s="95"/>
      <c r="F12" s="269"/>
      <c r="G12" s="31">
        <f>konz</f>
        <v>0</v>
      </c>
      <c r="H12" s="252"/>
    </row>
    <row r="13" spans="1:8" s="27" customFormat="1" ht="14.25">
      <c r="A13" s="29">
        <f t="shared" si="0"/>
        <v>3</v>
      </c>
      <c r="B13" s="30"/>
      <c r="C13" s="23" t="str">
        <f>_A_1_2_RUS</f>
        <v>RUŠENJA I DEMONTAŽE</v>
      </c>
      <c r="D13" s="24"/>
      <c r="E13" s="95"/>
      <c r="F13" s="269"/>
      <c r="G13" s="31">
        <f>_A_1_2</f>
        <v>0</v>
      </c>
      <c r="H13" s="252"/>
    </row>
    <row r="14" spans="1:8" s="27" customFormat="1" ht="14.25">
      <c r="A14" s="29">
        <f t="shared" si="0"/>
        <v>4</v>
      </c>
      <c r="B14" s="30"/>
      <c r="C14" s="23" t="str">
        <f>_A_1_4_BET</f>
        <v>ARMIRANO-BETONSKI RADOVI</v>
      </c>
      <c r="D14" s="24"/>
      <c r="E14" s="95"/>
      <c r="F14" s="269"/>
      <c r="G14" s="31">
        <f>_A_1_4</f>
        <v>0</v>
      </c>
      <c r="H14" s="252"/>
    </row>
    <row r="15" spans="1:8" s="27" customFormat="1" ht="14.25">
      <c r="A15" s="29">
        <f t="shared" si="0"/>
        <v>5</v>
      </c>
      <c r="B15" s="30"/>
      <c r="C15" s="23" t="str">
        <f>_A_1_5_ARM</f>
        <v>ARMIRAČKI RADOVI</v>
      </c>
      <c r="D15" s="24"/>
      <c r="E15" s="95"/>
      <c r="F15" s="269"/>
      <c r="G15" s="31">
        <f>_A_1_5</f>
        <v>0</v>
      </c>
      <c r="H15" s="252"/>
    </row>
    <row r="16" spans="1:8" s="27" customFormat="1" ht="14.25">
      <c r="A16" s="29">
        <f t="shared" si="0"/>
        <v>6</v>
      </c>
      <c r="B16" s="30"/>
      <c r="C16" s="23" t="str">
        <f>_A_1_8_ČEL</f>
        <v>ČELIČNA KONSTRUKCIJA</v>
      </c>
      <c r="D16" s="24"/>
      <c r="E16" s="95"/>
      <c r="F16" s="269"/>
      <c r="G16" s="31">
        <f>_A_1_8</f>
        <v>0</v>
      </c>
      <c r="H16" s="252"/>
    </row>
    <row r="17" spans="1:8" s="27" customFormat="1" ht="15">
      <c r="A17" s="29">
        <f t="shared" si="0"/>
        <v>7</v>
      </c>
      <c r="B17" s="30"/>
      <c r="C17" s="192" t="s">
        <v>575</v>
      </c>
      <c r="D17" s="24"/>
      <c r="E17" s="95"/>
      <c r="F17" s="269"/>
      <c r="G17" s="31">
        <f>G292</f>
        <v>0</v>
      </c>
      <c r="H17" s="252"/>
    </row>
    <row r="18" spans="1:8" s="27" customFormat="1" ht="14.25">
      <c r="A18" s="29">
        <f t="shared" si="0"/>
        <v>8</v>
      </c>
      <c r="B18" s="30"/>
      <c r="C18" s="23" t="str">
        <f>_A_1_6_ZID</f>
        <v>ZIDARSKI RADOVI</v>
      </c>
      <c r="D18" s="24"/>
      <c r="E18" s="95"/>
      <c r="F18" s="269"/>
      <c r="G18" s="31">
        <f>_A_1_6</f>
        <v>0</v>
      </c>
      <c r="H18" s="252"/>
    </row>
    <row r="19" spans="1:8" s="27" customFormat="1" ht="14.25">
      <c r="A19" s="29">
        <f t="shared" si="0"/>
        <v>9</v>
      </c>
      <c r="B19" s="30"/>
      <c r="C19" s="125" t="s">
        <v>13</v>
      </c>
      <c r="D19" s="24"/>
      <c r="E19" s="95"/>
      <c r="F19" s="269"/>
      <c r="G19" s="31">
        <f>G349</f>
        <v>0</v>
      </c>
      <c r="H19" s="252"/>
    </row>
    <row r="20" spans="1:8" s="27" customFormat="1" ht="14.25">
      <c r="A20" s="29">
        <f>A19+1</f>
        <v>10</v>
      </c>
      <c r="B20" s="30"/>
      <c r="C20" s="23" t="str">
        <f>_A_2_10_STOL</f>
        <v>OSTALI RADOVI I DOBAVE</v>
      </c>
      <c r="D20" s="24"/>
      <c r="E20" s="95"/>
      <c r="F20" s="269"/>
      <c r="G20" s="31">
        <f>_A_2_10</f>
        <v>0</v>
      </c>
      <c r="H20" s="252"/>
    </row>
    <row r="21" spans="1:8" s="27" customFormat="1" ht="14.25">
      <c r="A21" s="29"/>
      <c r="B21" s="30"/>
      <c r="C21" s="125"/>
      <c r="D21" s="24"/>
      <c r="E21" s="95"/>
      <c r="F21" s="269"/>
      <c r="G21" s="31"/>
      <c r="H21" s="252"/>
    </row>
    <row r="22" spans="1:8" s="27" customFormat="1" ht="14.25">
      <c r="A22" s="29"/>
      <c r="B22" s="30"/>
      <c r="C22" s="90" t="s">
        <v>351</v>
      </c>
      <c r="D22" s="32"/>
      <c r="E22" s="159"/>
      <c r="F22" s="190"/>
      <c r="G22" s="33">
        <f>SUM(G11:G21)</f>
        <v>0</v>
      </c>
      <c r="H22" s="252"/>
    </row>
    <row r="23" spans="1:8" s="27" customFormat="1" ht="14.25">
      <c r="A23" s="91"/>
      <c r="B23" s="92"/>
      <c r="C23" s="93"/>
      <c r="D23" s="94"/>
      <c r="E23" s="95"/>
      <c r="F23" s="270"/>
      <c r="G23" s="96"/>
      <c r="H23" s="253"/>
    </row>
    <row r="24" spans="1:8" s="27" customFormat="1" ht="14.25">
      <c r="A24" s="91"/>
      <c r="B24" s="92"/>
      <c r="C24" s="93"/>
      <c r="D24" s="94"/>
      <c r="E24" s="95"/>
      <c r="F24" s="270"/>
      <c r="G24" s="96"/>
      <c r="H24" s="253"/>
    </row>
    <row r="25" spans="1:8" s="27" customFormat="1" ht="14.25">
      <c r="A25" s="91"/>
      <c r="B25" s="92"/>
      <c r="C25" s="93"/>
      <c r="D25" s="94"/>
      <c r="E25" s="95"/>
      <c r="F25" s="270"/>
      <c r="G25" s="96"/>
      <c r="H25" s="253"/>
    </row>
    <row r="26" spans="1:8" s="27" customFormat="1" ht="14.25">
      <c r="A26" s="91"/>
      <c r="B26" s="92"/>
      <c r="C26" s="93" t="s">
        <v>357</v>
      </c>
      <c r="D26" s="94"/>
      <c r="E26" s="95"/>
      <c r="F26" s="270"/>
      <c r="G26" s="96"/>
      <c r="H26" s="253"/>
    </row>
    <row r="27" spans="1:8" s="27" customFormat="1" ht="45.75" customHeight="1">
      <c r="A27" s="91"/>
      <c r="B27" s="92"/>
      <c r="C27" s="132" t="s">
        <v>358</v>
      </c>
      <c r="D27" s="94"/>
      <c r="E27" s="95"/>
      <c r="F27" s="270"/>
      <c r="G27" s="96"/>
      <c r="H27" s="253"/>
    </row>
    <row r="28" spans="1:8" s="27" customFormat="1" ht="57">
      <c r="A28" s="91"/>
      <c r="B28" s="92"/>
      <c r="C28" s="93" t="s">
        <v>359</v>
      </c>
      <c r="D28" s="94"/>
      <c r="E28" s="95"/>
      <c r="F28" s="270"/>
      <c r="G28" s="96"/>
      <c r="H28" s="253"/>
    </row>
    <row r="29" spans="1:8" s="27" customFormat="1" ht="42.75">
      <c r="A29" s="91"/>
      <c r="B29" s="92"/>
      <c r="C29" s="93" t="s">
        <v>360</v>
      </c>
      <c r="D29" s="94"/>
      <c r="E29" s="95"/>
      <c r="F29" s="270"/>
      <c r="G29" s="96"/>
      <c r="H29" s="253"/>
    </row>
    <row r="30" spans="1:8" s="27" customFormat="1" ht="72">
      <c r="A30" s="91"/>
      <c r="B30" s="92"/>
      <c r="C30" s="93" t="s">
        <v>361</v>
      </c>
      <c r="D30" s="94"/>
      <c r="E30" s="95"/>
      <c r="F30" s="270"/>
      <c r="G30" s="96"/>
      <c r="H30" s="253"/>
    </row>
    <row r="31" spans="1:8" s="27" customFormat="1" ht="28.5">
      <c r="A31" s="91"/>
      <c r="B31" s="92"/>
      <c r="C31" s="93" t="s">
        <v>362</v>
      </c>
      <c r="D31" s="94"/>
      <c r="E31" s="95"/>
      <c r="F31" s="270"/>
      <c r="G31" s="96"/>
      <c r="H31" s="253"/>
    </row>
    <row r="32" spans="1:8" s="27" customFormat="1" ht="42.75">
      <c r="A32" s="91"/>
      <c r="B32" s="92"/>
      <c r="C32" s="132" t="s">
        <v>363</v>
      </c>
      <c r="D32" s="94"/>
      <c r="E32" s="95"/>
      <c r="F32" s="270"/>
      <c r="G32" s="96"/>
      <c r="H32" s="253"/>
    </row>
    <row r="33" spans="1:8" s="27" customFormat="1" ht="42.75">
      <c r="A33" s="97"/>
      <c r="B33" s="98"/>
      <c r="C33" s="93" t="s">
        <v>366</v>
      </c>
      <c r="D33" s="94"/>
      <c r="E33" s="95"/>
      <c r="F33" s="270"/>
      <c r="G33" s="99"/>
      <c r="H33" s="253"/>
    </row>
    <row r="35" spans="1:7" ht="13.5">
      <c r="A35" s="36"/>
      <c r="B35" s="37"/>
      <c r="C35" s="38" t="s">
        <v>5</v>
      </c>
      <c r="D35" s="39"/>
      <c r="E35" s="160"/>
      <c r="F35" s="271"/>
      <c r="G35" s="10"/>
    </row>
    <row r="36" spans="1:7" ht="14.25">
      <c r="A36" s="40"/>
      <c r="C36" s="41"/>
      <c r="D36" s="26"/>
      <c r="E36" s="96"/>
      <c r="F36" s="269"/>
      <c r="G36" s="42"/>
    </row>
    <row r="37" spans="1:7" ht="14.25">
      <c r="A37" s="36">
        <v>1</v>
      </c>
      <c r="B37" s="37"/>
      <c r="C37" s="182" t="s">
        <v>4</v>
      </c>
      <c r="D37" s="26"/>
      <c r="E37" s="96"/>
      <c r="F37" s="269"/>
      <c r="G37" s="42"/>
    </row>
    <row r="38" spans="1:7" ht="14.25" outlineLevel="1">
      <c r="A38" s="29"/>
      <c r="B38" s="29"/>
      <c r="C38" s="44" t="s">
        <v>15</v>
      </c>
      <c r="D38" s="26"/>
      <c r="E38" s="96"/>
      <c r="F38" s="269"/>
      <c r="G38" s="42"/>
    </row>
    <row r="39" spans="1:7" ht="151.5" outlineLevel="1">
      <c r="A39" s="29"/>
      <c r="B39" s="29"/>
      <c r="C39" s="45" t="s">
        <v>354</v>
      </c>
      <c r="D39" s="26"/>
      <c r="E39" s="96"/>
      <c r="F39" s="269"/>
      <c r="G39" s="42"/>
    </row>
    <row r="40" spans="1:7" ht="69" outlineLevel="1">
      <c r="A40" s="29"/>
      <c r="B40" s="29"/>
      <c r="C40" s="18" t="s">
        <v>626</v>
      </c>
      <c r="D40" s="26"/>
      <c r="E40" s="96"/>
      <c r="F40" s="269"/>
      <c r="G40" s="42"/>
    </row>
    <row r="41" spans="1:7" ht="14.25" outlineLevel="1">
      <c r="A41" s="29"/>
      <c r="B41" s="29"/>
      <c r="C41" s="44"/>
      <c r="D41" s="26"/>
      <c r="E41" s="96"/>
      <c r="F41" s="269"/>
      <c r="G41" s="42"/>
    </row>
    <row r="42" spans="1:7" ht="14.25" outlineLevel="1">
      <c r="A42" s="29">
        <f>MAX(A$36:A41)</f>
        <v>1</v>
      </c>
      <c r="B42" s="29">
        <v>1</v>
      </c>
      <c r="C42" s="46" t="s">
        <v>655</v>
      </c>
      <c r="D42" s="8"/>
      <c r="E42" s="161"/>
      <c r="F42" s="269"/>
      <c r="G42" s="42"/>
    </row>
    <row r="43" spans="1:8" ht="123.75" outlineLevel="1">
      <c r="A43" s="29"/>
      <c r="B43" s="29"/>
      <c r="C43" s="18" t="s">
        <v>677</v>
      </c>
      <c r="D43" s="47"/>
      <c r="E43" s="162"/>
      <c r="F43" s="269"/>
      <c r="G43" s="42"/>
      <c r="H43" s="254"/>
    </row>
    <row r="44" spans="1:7" ht="13.5" outlineLevel="1">
      <c r="A44" s="29"/>
      <c r="B44" s="29"/>
      <c r="C44" s="48" t="s">
        <v>655</v>
      </c>
      <c r="D44" s="47" t="s">
        <v>19</v>
      </c>
      <c r="E44" s="162">
        <v>1</v>
      </c>
      <c r="F44" s="246"/>
      <c r="G44" s="21">
        <f>F44*E44</f>
        <v>0</v>
      </c>
    </row>
    <row r="45" spans="1:8" ht="14.25" outlineLevel="1">
      <c r="A45" s="29"/>
      <c r="B45" s="29"/>
      <c r="C45" s="44"/>
      <c r="D45" s="26"/>
      <c r="E45" s="96"/>
      <c r="F45" s="269"/>
      <c r="G45" s="42"/>
      <c r="H45" s="255"/>
    </row>
    <row r="46" spans="1:9" ht="136.5" customHeight="1" outlineLevel="1">
      <c r="A46" s="29">
        <f>MAX(A$36:A45)</f>
        <v>1</v>
      </c>
      <c r="B46" s="29">
        <f>MAX(B$37:B45)+1</f>
        <v>2</v>
      </c>
      <c r="C46" s="18" t="s">
        <v>607</v>
      </c>
      <c r="D46" s="26"/>
      <c r="E46" s="96"/>
      <c r="F46" s="269"/>
      <c r="G46" s="42"/>
      <c r="H46" s="256"/>
      <c r="I46" s="169"/>
    </row>
    <row r="47" spans="1:7" ht="13.5" outlineLevel="1">
      <c r="A47" s="29"/>
      <c r="B47" s="29"/>
      <c r="C47" s="44"/>
      <c r="D47" s="50" t="s">
        <v>25</v>
      </c>
      <c r="E47" s="130">
        <v>232</v>
      </c>
      <c r="F47" s="246"/>
      <c r="G47" s="21">
        <f>F47*E47</f>
        <v>0</v>
      </c>
    </row>
    <row r="48" spans="1:7" ht="13.5" outlineLevel="1">
      <c r="A48" s="29"/>
      <c r="B48" s="29"/>
      <c r="C48" s="44"/>
      <c r="D48" s="50"/>
      <c r="E48" s="130"/>
      <c r="F48" s="49"/>
      <c r="G48" s="21"/>
    </row>
    <row r="49" spans="1:7" ht="14.25" outlineLevel="1">
      <c r="A49" s="52"/>
      <c r="B49" s="29"/>
      <c r="C49" s="53"/>
      <c r="D49" s="26"/>
      <c r="E49" s="96"/>
      <c r="F49" s="269"/>
      <c r="G49" s="42"/>
    </row>
    <row r="50" spans="1:7" ht="14.25">
      <c r="A50" s="36">
        <f>A37</f>
        <v>1</v>
      </c>
      <c r="B50" s="36"/>
      <c r="C50" s="36" t="str">
        <f>C37&amp;" UKUPNO:"</f>
        <v>PRIPREMNI RADOVI UKUPNO:</v>
      </c>
      <c r="D50" s="54"/>
      <c r="E50" s="163"/>
      <c r="F50" s="55"/>
      <c r="G50" s="56">
        <f>SUM(G44:G49)</f>
        <v>0</v>
      </c>
    </row>
    <row r="51" ht="13.5">
      <c r="B51" s="29"/>
    </row>
    <row r="52" spans="1:7" ht="14.25">
      <c r="A52" s="36">
        <f>A50+1</f>
        <v>2</v>
      </c>
      <c r="B52" s="37"/>
      <c r="C52" s="182" t="s">
        <v>364</v>
      </c>
      <c r="D52" s="26"/>
      <c r="E52" s="96"/>
      <c r="F52" s="269"/>
      <c r="G52" s="42"/>
    </row>
    <row r="53" spans="1:7" ht="14.25" outlineLevel="1">
      <c r="A53" s="29"/>
      <c r="B53" s="29"/>
      <c r="C53" s="44" t="s">
        <v>15</v>
      </c>
      <c r="D53" s="26"/>
      <c r="E53" s="96"/>
      <c r="F53" s="269"/>
      <c r="G53" s="42"/>
    </row>
    <row r="54" spans="1:7" ht="14.25" outlineLevel="1">
      <c r="A54" s="29"/>
      <c r="B54" s="29"/>
      <c r="C54" s="107"/>
      <c r="D54" s="26"/>
      <c r="E54" s="96"/>
      <c r="F54" s="269"/>
      <c r="G54" s="42"/>
    </row>
    <row r="55" spans="1:7" ht="69" outlineLevel="1">
      <c r="A55" s="29"/>
      <c r="B55" s="29"/>
      <c r="C55" s="18" t="s">
        <v>626</v>
      </c>
      <c r="D55" s="26"/>
      <c r="E55" s="96"/>
      <c r="F55" s="269"/>
      <c r="G55" s="42"/>
    </row>
    <row r="56" spans="1:7" ht="69" outlineLevel="1">
      <c r="A56" s="29"/>
      <c r="B56" s="29"/>
      <c r="C56" s="18" t="s">
        <v>410</v>
      </c>
      <c r="D56" s="26"/>
      <c r="E56" s="96"/>
      <c r="F56" s="269"/>
      <c r="G56" s="42"/>
    </row>
    <row r="57" spans="1:7" ht="27" outlineLevel="1">
      <c r="A57" s="29"/>
      <c r="B57" s="29"/>
      <c r="C57" s="18" t="s">
        <v>411</v>
      </c>
      <c r="D57" s="26"/>
      <c r="E57" s="96"/>
      <c r="F57" s="269"/>
      <c r="G57" s="42"/>
    </row>
    <row r="58" spans="1:7" ht="13.5" outlineLevel="1">
      <c r="A58" s="29"/>
      <c r="B58" s="29"/>
      <c r="C58" s="44"/>
      <c r="D58" s="50"/>
      <c r="E58" s="130"/>
      <c r="F58" s="49"/>
      <c r="G58" s="21"/>
    </row>
    <row r="59" spans="1:7" ht="96" outlineLevel="1">
      <c r="A59" s="29">
        <f>MAX(A$36:A58)</f>
        <v>2</v>
      </c>
      <c r="B59" s="29">
        <v>1</v>
      </c>
      <c r="C59" s="102" t="s">
        <v>625</v>
      </c>
      <c r="D59" s="26"/>
      <c r="E59" s="96"/>
      <c r="F59" s="269"/>
      <c r="G59" s="42"/>
    </row>
    <row r="60" spans="1:7" ht="13.5" outlineLevel="1">
      <c r="A60" s="29"/>
      <c r="B60" s="29"/>
      <c r="C60" s="44"/>
      <c r="D60" s="50" t="s">
        <v>23</v>
      </c>
      <c r="E60" s="130">
        <v>1</v>
      </c>
      <c r="F60" s="246"/>
      <c r="G60" s="21">
        <f>F60*E60</f>
        <v>0</v>
      </c>
    </row>
    <row r="61" spans="1:7" ht="14.25" outlineLevel="1">
      <c r="A61" s="52"/>
      <c r="B61" s="29"/>
      <c r="C61" s="53"/>
      <c r="D61" s="26"/>
      <c r="E61" s="96"/>
      <c r="F61" s="269"/>
      <c r="G61" s="42"/>
    </row>
    <row r="62" spans="1:7" ht="14.25">
      <c r="A62" s="36">
        <f>A52</f>
        <v>2</v>
      </c>
      <c r="B62" s="36"/>
      <c r="C62" s="36" t="str">
        <f>C52&amp;" UKUPNO:"</f>
        <v>KONZERVATORSKO - RESTAURATORSKI RADOVI UKUPNO:</v>
      </c>
      <c r="D62" s="54"/>
      <c r="E62" s="163"/>
      <c r="F62" s="55"/>
      <c r="G62" s="56">
        <f>SUM(G58:G61)</f>
        <v>0</v>
      </c>
    </row>
    <row r="63" ht="13.5">
      <c r="B63" s="29"/>
    </row>
    <row r="64" spans="1:7" ht="14.25">
      <c r="A64" s="36">
        <f>A62+1</f>
        <v>3</v>
      </c>
      <c r="B64" s="37"/>
      <c r="C64" s="182" t="s">
        <v>18</v>
      </c>
      <c r="D64" s="26"/>
      <c r="E64" s="96"/>
      <c r="F64" s="269"/>
      <c r="G64" s="42"/>
    </row>
    <row r="65" spans="1:7" ht="13.5" outlineLevel="1">
      <c r="A65" s="17"/>
      <c r="B65" s="29"/>
      <c r="C65" s="18"/>
      <c r="D65" s="19"/>
      <c r="E65" s="128"/>
      <c r="F65" s="20"/>
      <c r="G65" s="21"/>
    </row>
    <row r="66" spans="1:7" ht="178.5" customHeight="1" outlineLevel="1">
      <c r="A66" s="17"/>
      <c r="B66" s="29"/>
      <c r="C66" s="57" t="s">
        <v>651</v>
      </c>
      <c r="D66" s="19"/>
      <c r="E66" s="128"/>
      <c r="F66" s="20"/>
      <c r="G66" s="21"/>
    </row>
    <row r="67" spans="1:7" ht="162" customHeight="1" outlineLevel="1">
      <c r="A67" s="17"/>
      <c r="B67" s="29"/>
      <c r="C67" s="80" t="s">
        <v>413</v>
      </c>
      <c r="D67" s="19"/>
      <c r="E67" s="128"/>
      <c r="F67" s="20"/>
      <c r="G67" s="21"/>
    </row>
    <row r="68" spans="1:7" ht="41.25" outlineLevel="1">
      <c r="A68" s="17"/>
      <c r="B68" s="29"/>
      <c r="C68" s="120" t="s">
        <v>369</v>
      </c>
      <c r="D68" s="19"/>
      <c r="E68" s="128"/>
      <c r="F68" s="20"/>
      <c r="G68" s="21"/>
    </row>
    <row r="69" spans="1:7" ht="13.5" outlineLevel="1">
      <c r="A69" s="17"/>
      <c r="B69" s="29"/>
      <c r="C69" s="127" t="s">
        <v>337</v>
      </c>
      <c r="D69" s="19"/>
      <c r="E69" s="128"/>
      <c r="F69" s="20"/>
      <c r="G69" s="21"/>
    </row>
    <row r="70" spans="1:7" ht="13.5" outlineLevel="1">
      <c r="A70" s="5"/>
      <c r="B70" s="5"/>
      <c r="C70" s="5"/>
      <c r="D70" s="5"/>
      <c r="E70" s="161"/>
      <c r="F70" s="273"/>
      <c r="G70" s="5"/>
    </row>
    <row r="71" spans="1:7" ht="13.5" outlineLevel="1">
      <c r="A71" s="29"/>
      <c r="B71" s="29"/>
      <c r="C71" s="171"/>
      <c r="D71" s="50"/>
      <c r="E71" s="130"/>
      <c r="F71" s="49"/>
      <c r="G71" s="21"/>
    </row>
    <row r="72" spans="1:7" ht="21.75" customHeight="1" outlineLevel="1">
      <c r="A72" s="29">
        <v>3</v>
      </c>
      <c r="B72" s="29">
        <v>1</v>
      </c>
      <c r="C72" s="315" t="s">
        <v>689</v>
      </c>
      <c r="D72" s="50"/>
      <c r="E72" s="130"/>
      <c r="F72" s="49"/>
      <c r="G72" s="21"/>
    </row>
    <row r="73" spans="1:8" ht="82.5" outlineLevel="1">
      <c r="A73" s="29"/>
      <c r="B73" s="29"/>
      <c r="C73" s="172" t="s">
        <v>559</v>
      </c>
      <c r="D73" s="50"/>
      <c r="E73" s="130"/>
      <c r="F73" s="49"/>
      <c r="G73" s="21"/>
      <c r="H73" s="315"/>
    </row>
    <row r="74" spans="1:7" ht="13.5" outlineLevel="1">
      <c r="A74" s="29"/>
      <c r="B74" s="29"/>
      <c r="C74" s="171"/>
      <c r="D74" s="50" t="s">
        <v>25</v>
      </c>
      <c r="E74" s="130">
        <v>7.5</v>
      </c>
      <c r="F74" s="246"/>
      <c r="G74" s="21">
        <f>F74*E74</f>
        <v>0</v>
      </c>
    </row>
    <row r="75" spans="1:7" ht="13.5" outlineLevel="1">
      <c r="A75" s="29"/>
      <c r="B75" s="29"/>
      <c r="C75" s="171"/>
      <c r="D75" s="50"/>
      <c r="E75" s="130"/>
      <c r="F75" s="49"/>
      <c r="G75" s="21"/>
    </row>
    <row r="76" spans="1:7" ht="13.5" outlineLevel="1">
      <c r="A76" s="29">
        <v>3</v>
      </c>
      <c r="B76" s="29" t="s">
        <v>243</v>
      </c>
      <c r="C76" s="267" t="s">
        <v>547</v>
      </c>
      <c r="D76" s="50"/>
      <c r="E76" s="130"/>
      <c r="F76" s="49"/>
      <c r="G76" s="21"/>
    </row>
    <row r="77" spans="1:7" ht="82.5" outlineLevel="1">
      <c r="A77" s="29"/>
      <c r="B77" s="29"/>
      <c r="C77" s="172" t="s">
        <v>548</v>
      </c>
      <c r="D77" s="50"/>
      <c r="E77" s="130"/>
      <c r="F77" s="49"/>
      <c r="G77" s="21"/>
    </row>
    <row r="78" spans="1:7" ht="13.5" outlineLevel="1">
      <c r="A78" s="29"/>
      <c r="B78" s="29"/>
      <c r="C78" s="171"/>
      <c r="D78" s="170" t="s">
        <v>336</v>
      </c>
      <c r="E78" s="130">
        <v>45</v>
      </c>
      <c r="F78" s="246"/>
      <c r="G78" s="21">
        <f>F78*E78</f>
        <v>0</v>
      </c>
    </row>
    <row r="79" spans="1:7" ht="13.5" outlineLevel="1">
      <c r="A79" s="29"/>
      <c r="B79" s="29"/>
      <c r="C79" s="171"/>
      <c r="D79" s="170"/>
      <c r="E79" s="130"/>
      <c r="F79" s="49"/>
      <c r="G79" s="21"/>
    </row>
    <row r="80" spans="1:7" ht="13.5" outlineLevel="1">
      <c r="A80" s="29">
        <v>3</v>
      </c>
      <c r="B80" s="29" t="s">
        <v>252</v>
      </c>
      <c r="C80" s="173" t="s">
        <v>549</v>
      </c>
      <c r="D80" s="50"/>
      <c r="E80" s="130"/>
      <c r="F80" s="49"/>
      <c r="G80" s="21"/>
    </row>
    <row r="81" spans="1:7" ht="69" outlineLevel="1">
      <c r="A81" s="29"/>
      <c r="B81" s="29"/>
      <c r="C81" s="174" t="s">
        <v>550</v>
      </c>
      <c r="D81" s="50"/>
      <c r="E81" s="130"/>
      <c r="F81" s="49"/>
      <c r="G81" s="21"/>
    </row>
    <row r="82" spans="1:7" ht="13.5" outlineLevel="1">
      <c r="A82" s="29"/>
      <c r="B82" s="29"/>
      <c r="C82" s="171"/>
      <c r="D82" s="170" t="s">
        <v>23</v>
      </c>
      <c r="E82" s="130">
        <v>3</v>
      </c>
      <c r="F82" s="246"/>
      <c r="G82" s="21">
        <f>F82*E82</f>
        <v>0</v>
      </c>
    </row>
    <row r="83" spans="1:7" ht="13.5" outlineLevel="1">
      <c r="A83" s="29"/>
      <c r="B83" s="29"/>
      <c r="C83" s="171"/>
      <c r="D83" s="170"/>
      <c r="E83" s="130"/>
      <c r="F83" s="49"/>
      <c r="G83" s="21"/>
    </row>
    <row r="84" spans="1:7" ht="13.5" outlineLevel="1">
      <c r="A84" s="29" t="s">
        <v>241</v>
      </c>
      <c r="B84" s="29" t="s">
        <v>255</v>
      </c>
      <c r="C84" s="173" t="s">
        <v>551</v>
      </c>
      <c r="D84" s="50"/>
      <c r="E84" s="130"/>
      <c r="F84" s="49"/>
      <c r="G84" s="21"/>
    </row>
    <row r="85" spans="1:7" ht="123.75" outlineLevel="1">
      <c r="A85" s="29"/>
      <c r="B85" s="29"/>
      <c r="C85" s="174" t="s">
        <v>608</v>
      </c>
      <c r="D85" s="50"/>
      <c r="E85" s="130"/>
      <c r="F85" s="49"/>
      <c r="G85" s="21"/>
    </row>
    <row r="86" spans="1:7" ht="13.5" outlineLevel="1">
      <c r="A86" s="29"/>
      <c r="B86" s="29"/>
      <c r="C86" s="171"/>
      <c r="D86" s="50" t="s">
        <v>25</v>
      </c>
      <c r="E86" s="130">
        <v>145</v>
      </c>
      <c r="F86" s="246"/>
      <c r="G86" s="21">
        <f>F86*E86</f>
        <v>0</v>
      </c>
    </row>
    <row r="87" spans="1:7" ht="13.5" outlineLevel="1">
      <c r="A87" s="29"/>
      <c r="B87" s="29"/>
      <c r="C87" s="171"/>
      <c r="D87" s="170"/>
      <c r="E87" s="130"/>
      <c r="F87" s="49"/>
      <c r="G87" s="21"/>
    </row>
    <row r="88" spans="1:7" ht="13.5" outlineLevel="1">
      <c r="A88" s="29" t="s">
        <v>241</v>
      </c>
      <c r="B88" s="29">
        <v>6</v>
      </c>
      <c r="C88" s="173" t="s">
        <v>690</v>
      </c>
      <c r="D88" s="50"/>
      <c r="E88" s="130"/>
      <c r="F88" s="49"/>
      <c r="G88" s="21"/>
    </row>
    <row r="89" spans="1:7" ht="82.5" outlineLevel="1">
      <c r="A89" s="29"/>
      <c r="B89" s="29"/>
      <c r="C89" s="174" t="s">
        <v>615</v>
      </c>
      <c r="D89" s="50"/>
      <c r="E89" s="130"/>
      <c r="F89" s="49"/>
      <c r="G89" s="21"/>
    </row>
    <row r="90" spans="1:7" ht="13.5" outlineLevel="1">
      <c r="A90" s="29"/>
      <c r="B90" s="29"/>
      <c r="C90" s="171"/>
      <c r="D90" s="50" t="s">
        <v>25</v>
      </c>
      <c r="E90" s="130">
        <v>145</v>
      </c>
      <c r="F90" s="246"/>
      <c r="G90" s="21">
        <f>F90*E90</f>
        <v>0</v>
      </c>
    </row>
    <row r="91" spans="1:7" ht="13.5" outlineLevel="1">
      <c r="A91" s="29"/>
      <c r="B91" s="29"/>
      <c r="C91" s="171"/>
      <c r="D91" s="50"/>
      <c r="E91" s="130"/>
      <c r="F91" s="49"/>
      <c r="G91" s="21"/>
    </row>
    <row r="92" spans="1:7" ht="13.5" outlineLevel="1">
      <c r="A92" s="29" t="s">
        <v>241</v>
      </c>
      <c r="B92" s="29">
        <v>7</v>
      </c>
      <c r="C92" s="173" t="s">
        <v>554</v>
      </c>
      <c r="D92" s="50"/>
      <c r="E92" s="130"/>
      <c r="F92" s="49"/>
      <c r="G92" s="21"/>
    </row>
    <row r="93" spans="1:7" ht="82.5" outlineLevel="1">
      <c r="A93" s="29"/>
      <c r="B93" s="29"/>
      <c r="C93" s="174" t="s">
        <v>609</v>
      </c>
      <c r="D93" s="50"/>
      <c r="E93" s="130"/>
      <c r="F93" s="49"/>
      <c r="G93" s="21"/>
    </row>
    <row r="94" spans="1:7" ht="13.5" outlineLevel="1">
      <c r="A94" s="29"/>
      <c r="B94" s="29"/>
      <c r="C94" s="171"/>
      <c r="D94" s="50" t="s">
        <v>552</v>
      </c>
      <c r="E94" s="130">
        <v>6</v>
      </c>
      <c r="F94" s="246"/>
      <c r="G94" s="21">
        <f>F94*E94</f>
        <v>0</v>
      </c>
    </row>
    <row r="95" spans="1:7" ht="13.5" outlineLevel="1">
      <c r="A95" s="29"/>
      <c r="B95" s="29"/>
      <c r="C95" s="171"/>
      <c r="D95" s="170"/>
      <c r="E95" s="130"/>
      <c r="F95" s="49"/>
      <c r="G95" s="21"/>
    </row>
    <row r="96" spans="1:7" ht="13.5" outlineLevel="1">
      <c r="A96" s="29" t="s">
        <v>241</v>
      </c>
      <c r="B96" s="29">
        <v>8</v>
      </c>
      <c r="C96" s="173" t="s">
        <v>553</v>
      </c>
      <c r="D96" s="50"/>
      <c r="E96" s="130"/>
      <c r="F96" s="49"/>
      <c r="G96" s="21"/>
    </row>
    <row r="97" spans="1:7" ht="82.5" outlineLevel="1">
      <c r="A97" s="29"/>
      <c r="B97" s="29"/>
      <c r="C97" s="174" t="s">
        <v>610</v>
      </c>
      <c r="D97" s="50"/>
      <c r="E97" s="130"/>
      <c r="F97" s="49"/>
      <c r="G97" s="21"/>
    </row>
    <row r="98" spans="1:7" ht="13.5" outlineLevel="1">
      <c r="A98" s="29"/>
      <c r="B98" s="29"/>
      <c r="C98" s="171"/>
      <c r="D98" s="50" t="s">
        <v>25</v>
      </c>
      <c r="E98" s="130">
        <v>49</v>
      </c>
      <c r="F98" s="246"/>
      <c r="G98" s="21">
        <f>F98*E98</f>
        <v>0</v>
      </c>
    </row>
    <row r="99" spans="1:7" ht="13.5" outlineLevel="1">
      <c r="A99" s="29"/>
      <c r="B99" s="29"/>
      <c r="C99" s="171"/>
      <c r="D99" s="170"/>
      <c r="E99" s="130"/>
      <c r="F99" s="49"/>
      <c r="G99" s="21"/>
    </row>
    <row r="100" spans="1:7" ht="13.5" outlineLevel="1">
      <c r="A100" s="29" t="s">
        <v>241</v>
      </c>
      <c r="B100" s="29">
        <v>9</v>
      </c>
      <c r="C100" s="173" t="s">
        <v>611</v>
      </c>
      <c r="D100" s="50"/>
      <c r="E100" s="130"/>
      <c r="F100" s="49"/>
      <c r="G100" s="21"/>
    </row>
    <row r="101" spans="1:7" ht="82.5" outlineLevel="1">
      <c r="A101" s="29"/>
      <c r="B101" s="29"/>
      <c r="C101" s="174" t="s">
        <v>612</v>
      </c>
      <c r="D101" s="50"/>
      <c r="E101" s="130"/>
      <c r="F101" s="49"/>
      <c r="G101" s="21"/>
    </row>
    <row r="102" spans="1:7" ht="13.5" outlineLevel="1">
      <c r="A102" s="29"/>
      <c r="B102" s="29"/>
      <c r="C102" s="171"/>
      <c r="D102" s="50" t="s">
        <v>25</v>
      </c>
      <c r="E102" s="130">
        <v>13</v>
      </c>
      <c r="F102" s="246"/>
      <c r="G102" s="21">
        <f>F102*E102</f>
        <v>0</v>
      </c>
    </row>
    <row r="103" spans="1:7" ht="13.5" outlineLevel="1">
      <c r="A103" s="29"/>
      <c r="B103" s="29"/>
      <c r="C103" s="171"/>
      <c r="D103" s="170"/>
      <c r="E103" s="130"/>
      <c r="F103" s="49"/>
      <c r="G103" s="21"/>
    </row>
    <row r="104" spans="1:7" ht="13.5" outlineLevel="1">
      <c r="A104" s="29" t="s">
        <v>241</v>
      </c>
      <c r="B104" s="29">
        <v>10</v>
      </c>
      <c r="C104" s="307" t="s">
        <v>555</v>
      </c>
      <c r="D104" s="50"/>
      <c r="E104" s="130"/>
      <c r="F104" s="49"/>
      <c r="G104" s="21"/>
    </row>
    <row r="105" spans="1:8" ht="82.5" outlineLevel="1">
      <c r="A105" s="29"/>
      <c r="B105" s="29"/>
      <c r="C105" s="183" t="s">
        <v>652</v>
      </c>
      <c r="D105" s="50"/>
      <c r="E105" s="130"/>
      <c r="F105" s="49"/>
      <c r="G105" s="21"/>
      <c r="H105" s="254"/>
    </row>
    <row r="106" spans="1:7" ht="13.5" outlineLevel="1">
      <c r="A106" s="29"/>
      <c r="B106" s="29"/>
      <c r="C106" s="314" t="s">
        <v>365</v>
      </c>
      <c r="D106" s="50" t="s">
        <v>25</v>
      </c>
      <c r="E106" s="130">
        <v>24</v>
      </c>
      <c r="F106" s="246"/>
      <c r="G106" s="21">
        <f>F106*E106</f>
        <v>0</v>
      </c>
    </row>
    <row r="107" spans="1:7" ht="13.5" outlineLevel="1">
      <c r="A107" s="29"/>
      <c r="B107" s="29"/>
      <c r="C107" s="314" t="s">
        <v>723</v>
      </c>
      <c r="D107" s="50" t="s">
        <v>25</v>
      </c>
      <c r="E107" s="130">
        <v>78</v>
      </c>
      <c r="F107" s="246"/>
      <c r="G107" s="21">
        <f>F107*E107</f>
        <v>0</v>
      </c>
    </row>
    <row r="108" spans="1:7" ht="13.5" outlineLevel="1">
      <c r="A108" s="29"/>
      <c r="B108" s="29"/>
      <c r="C108" s="314" t="s">
        <v>614</v>
      </c>
      <c r="D108" s="50" t="s">
        <v>25</v>
      </c>
      <c r="E108" s="130">
        <v>78</v>
      </c>
      <c r="F108" s="246"/>
      <c r="G108" s="21">
        <f>F108*E108</f>
        <v>0</v>
      </c>
    </row>
    <row r="109" spans="1:7" ht="13.5" outlineLevel="1">
      <c r="A109" s="29"/>
      <c r="B109" s="29"/>
      <c r="C109" s="171"/>
      <c r="D109" s="170"/>
      <c r="E109" s="130"/>
      <c r="F109" s="49"/>
      <c r="G109" s="21"/>
    </row>
    <row r="110" spans="1:7" ht="13.5" outlineLevel="1">
      <c r="A110" s="29" t="s">
        <v>241</v>
      </c>
      <c r="B110" s="29">
        <v>11</v>
      </c>
      <c r="C110" s="173" t="s">
        <v>616</v>
      </c>
      <c r="D110" s="50"/>
      <c r="E110" s="130"/>
      <c r="F110" s="49"/>
      <c r="G110" s="21"/>
    </row>
    <row r="111" spans="1:7" ht="69" outlineLevel="1">
      <c r="A111" s="29"/>
      <c r="B111" s="29"/>
      <c r="C111" s="174" t="s">
        <v>617</v>
      </c>
      <c r="D111" s="50"/>
      <c r="E111" s="130"/>
      <c r="F111" s="49"/>
      <c r="G111" s="21"/>
    </row>
    <row r="112" spans="1:7" ht="13.5" outlineLevel="1">
      <c r="A112" s="29"/>
      <c r="B112" s="29"/>
      <c r="C112" s="171" t="s">
        <v>614</v>
      </c>
      <c r="D112" s="50" t="s">
        <v>25</v>
      </c>
      <c r="E112" s="130">
        <v>78</v>
      </c>
      <c r="F112" s="246"/>
      <c r="G112" s="21">
        <f>F112*E112</f>
        <v>0</v>
      </c>
    </row>
    <row r="113" spans="1:7" ht="13.5" outlineLevel="1">
      <c r="A113" s="29"/>
      <c r="B113" s="29"/>
      <c r="C113" s="171"/>
      <c r="D113" s="170"/>
      <c r="E113" s="130"/>
      <c r="F113" s="49"/>
      <c r="G113" s="21"/>
    </row>
    <row r="114" spans="1:7" ht="13.5" outlineLevel="1">
      <c r="A114" s="29">
        <v>3</v>
      </c>
      <c r="B114" s="29">
        <v>12</v>
      </c>
      <c r="C114" s="173" t="s">
        <v>556</v>
      </c>
      <c r="D114" s="50"/>
      <c r="E114" s="130"/>
      <c r="F114" s="49"/>
      <c r="G114" s="21"/>
    </row>
    <row r="115" spans="1:7" ht="138" outlineLevel="1">
      <c r="A115" s="29"/>
      <c r="B115" s="29"/>
      <c r="C115" s="174" t="s">
        <v>618</v>
      </c>
      <c r="D115" s="50"/>
      <c r="E115" s="130"/>
      <c r="F115" s="49"/>
      <c r="G115" s="21"/>
    </row>
    <row r="116" spans="1:7" ht="13.5" outlineLevel="1">
      <c r="A116" s="29"/>
      <c r="B116" s="29"/>
      <c r="C116" s="171" t="s">
        <v>619</v>
      </c>
      <c r="D116" s="50" t="s">
        <v>25</v>
      </c>
      <c r="E116" s="130">
        <v>78</v>
      </c>
      <c r="F116" s="246"/>
      <c r="G116" s="21">
        <f>F116*E116</f>
        <v>0</v>
      </c>
    </row>
    <row r="117" spans="1:7" ht="13.5" outlineLevel="1">
      <c r="A117" s="29"/>
      <c r="B117" s="29"/>
      <c r="C117" s="171" t="s">
        <v>620</v>
      </c>
      <c r="D117" s="50" t="s">
        <v>25</v>
      </c>
      <c r="E117" s="130">
        <v>84</v>
      </c>
      <c r="F117" s="246"/>
      <c r="G117" s="21">
        <f>F117*E117</f>
        <v>0</v>
      </c>
    </row>
    <row r="118" spans="1:7" ht="13.5" outlineLevel="1">
      <c r="A118" s="29"/>
      <c r="B118" s="29"/>
      <c r="C118" s="171"/>
      <c r="D118" s="170"/>
      <c r="E118" s="130"/>
      <c r="F118" s="49"/>
      <c r="G118" s="21"/>
    </row>
    <row r="119" spans="1:7" ht="13.5" outlineLevel="1">
      <c r="A119" s="29">
        <v>3</v>
      </c>
      <c r="B119" s="29">
        <v>13</v>
      </c>
      <c r="C119" s="267" t="s">
        <v>557</v>
      </c>
      <c r="D119" s="50"/>
      <c r="E119" s="130"/>
      <c r="F119" s="49"/>
      <c r="G119" s="21"/>
    </row>
    <row r="120" spans="1:8" ht="110.25" outlineLevel="1">
      <c r="A120" s="29"/>
      <c r="B120" s="29"/>
      <c r="C120" s="174" t="s">
        <v>678</v>
      </c>
      <c r="D120" s="50"/>
      <c r="E120" s="130"/>
      <c r="F120" s="49"/>
      <c r="G120" s="21"/>
      <c r="H120" s="257"/>
    </row>
    <row r="121" spans="1:7" ht="13.5" outlineLevel="1">
      <c r="A121" s="29"/>
      <c r="B121" s="29"/>
      <c r="C121" s="171" t="s">
        <v>613</v>
      </c>
      <c r="D121" s="50" t="s">
        <v>25</v>
      </c>
      <c r="E121" s="130">
        <v>125</v>
      </c>
      <c r="F121" s="246"/>
      <c r="G121" s="21">
        <f>F121*E121</f>
        <v>0</v>
      </c>
    </row>
    <row r="122" spans="1:7" ht="13.5" outlineLevel="1">
      <c r="A122" s="29"/>
      <c r="B122" s="29"/>
      <c r="C122" s="171"/>
      <c r="D122" s="170"/>
      <c r="E122" s="130"/>
      <c r="F122" s="49"/>
      <c r="G122" s="21"/>
    </row>
    <row r="123" spans="1:7" ht="13.5" outlineLevel="1">
      <c r="A123" s="29" t="s">
        <v>241</v>
      </c>
      <c r="B123" s="29">
        <v>14</v>
      </c>
      <c r="C123" s="307" t="s">
        <v>621</v>
      </c>
      <c r="D123" s="50"/>
      <c r="E123" s="130"/>
      <c r="F123" s="49"/>
      <c r="G123" s="21"/>
    </row>
    <row r="124" spans="1:7" ht="41.25" outlineLevel="1">
      <c r="A124" s="29"/>
      <c r="B124" s="29"/>
      <c r="C124" s="183" t="s">
        <v>622</v>
      </c>
      <c r="D124" s="50"/>
      <c r="E124" s="130"/>
      <c r="F124" s="49"/>
      <c r="G124" s="21"/>
    </row>
    <row r="125" spans="1:7" ht="13.5" outlineLevel="1">
      <c r="A125" s="29"/>
      <c r="B125" s="29"/>
      <c r="C125" s="171"/>
      <c r="D125" s="50" t="s">
        <v>23</v>
      </c>
      <c r="E125" s="130">
        <v>17</v>
      </c>
      <c r="F125" s="246"/>
      <c r="G125" s="21">
        <f>F125*E125</f>
        <v>0</v>
      </c>
    </row>
    <row r="126" spans="1:7" ht="13.5" outlineLevel="1">
      <c r="A126" s="29"/>
      <c r="B126" s="29"/>
      <c r="C126" s="171"/>
      <c r="D126" s="170"/>
      <c r="E126" s="130"/>
      <c r="F126" s="49"/>
      <c r="G126" s="21"/>
    </row>
    <row r="127" spans="1:7" ht="13.5" outlineLevel="1">
      <c r="A127" s="29" t="s">
        <v>241</v>
      </c>
      <c r="B127" s="29">
        <v>15</v>
      </c>
      <c r="C127" s="267" t="s">
        <v>558</v>
      </c>
      <c r="D127" s="50"/>
      <c r="E127" s="130"/>
      <c r="F127" s="49"/>
      <c r="G127" s="21"/>
    </row>
    <row r="128" spans="1:7" ht="82.5" outlineLevel="1">
      <c r="A128" s="29"/>
      <c r="B128" s="29"/>
      <c r="C128" s="174" t="s">
        <v>623</v>
      </c>
      <c r="D128" s="50"/>
      <c r="E128" s="130"/>
      <c r="F128" s="49"/>
      <c r="G128" s="21"/>
    </row>
    <row r="129" spans="1:7" ht="13.5" outlineLevel="1">
      <c r="A129" s="29"/>
      <c r="B129" s="29"/>
      <c r="C129" s="171"/>
      <c r="D129" s="50" t="s">
        <v>23</v>
      </c>
      <c r="E129" s="130">
        <v>1</v>
      </c>
      <c r="F129" s="246"/>
      <c r="G129" s="21">
        <f>F129*E129</f>
        <v>0</v>
      </c>
    </row>
    <row r="130" spans="1:7" ht="13.5" outlineLevel="1">
      <c r="A130" s="29"/>
      <c r="B130" s="29"/>
      <c r="C130" s="171"/>
      <c r="D130" s="170"/>
      <c r="E130" s="130"/>
      <c r="F130" s="49"/>
      <c r="G130" s="21"/>
    </row>
    <row r="131" spans="1:8" ht="54.75" outlineLevel="1">
      <c r="A131" s="29">
        <f>MAX(A$36:A130)</f>
        <v>3</v>
      </c>
      <c r="B131" s="29">
        <v>16</v>
      </c>
      <c r="C131" s="18" t="s">
        <v>673</v>
      </c>
      <c r="D131" s="19"/>
      <c r="E131" s="165"/>
      <c r="F131" s="20"/>
      <c r="G131" s="21"/>
      <c r="H131" s="254"/>
    </row>
    <row r="132" spans="1:7" ht="13.5" outlineLevel="1">
      <c r="A132" s="29"/>
      <c r="B132" s="29"/>
      <c r="C132" s="18"/>
      <c r="D132" s="19" t="s">
        <v>23</v>
      </c>
      <c r="E132" s="129">
        <v>1</v>
      </c>
      <c r="F132" s="246"/>
      <c r="G132" s="21">
        <f>E132*F132</f>
        <v>0</v>
      </c>
    </row>
    <row r="133" spans="1:7" ht="13.5" outlineLevel="1">
      <c r="A133" s="29"/>
      <c r="C133" s="18"/>
      <c r="D133" s="50"/>
      <c r="E133" s="130"/>
      <c r="F133" s="49"/>
      <c r="G133" s="21"/>
    </row>
    <row r="134" spans="1:8" ht="138" outlineLevel="1">
      <c r="A134" s="29">
        <f>MAX(A$36:A133)</f>
        <v>3</v>
      </c>
      <c r="B134" s="13">
        <f>MAX(B$50:B133)+1</f>
        <v>17</v>
      </c>
      <c r="C134" s="57" t="s">
        <v>688</v>
      </c>
      <c r="D134" s="47"/>
      <c r="E134" s="130"/>
      <c r="F134" s="49"/>
      <c r="G134" s="21"/>
      <c r="H134" s="284"/>
    </row>
    <row r="135" spans="1:7" ht="13.5" outlineLevel="1">
      <c r="A135" s="29"/>
      <c r="C135" s="51" t="s">
        <v>683</v>
      </c>
      <c r="D135" s="47" t="s">
        <v>336</v>
      </c>
      <c r="E135" s="130">
        <v>44</v>
      </c>
      <c r="F135" s="246"/>
      <c r="G135" s="21">
        <f>F135*E135</f>
        <v>0</v>
      </c>
    </row>
    <row r="136" spans="1:8" ht="13.5" outlineLevel="1">
      <c r="A136" s="29"/>
      <c r="B136" s="85"/>
      <c r="C136" s="67"/>
      <c r="D136" s="47"/>
      <c r="E136" s="130"/>
      <c r="F136" s="274"/>
      <c r="G136" s="21"/>
      <c r="H136" s="258"/>
    </row>
    <row r="137" spans="1:8" ht="13.5" outlineLevel="1">
      <c r="A137" s="29"/>
      <c r="B137" s="85"/>
      <c r="C137" s="235" t="s">
        <v>659</v>
      </c>
      <c r="D137" s="47"/>
      <c r="E137" s="130"/>
      <c r="F137" s="274"/>
      <c r="G137" s="21"/>
      <c r="H137" s="258"/>
    </row>
    <row r="138" spans="1:8" ht="13.5" outlineLevel="1">
      <c r="A138" s="29"/>
      <c r="B138" s="85"/>
      <c r="C138" s="235"/>
      <c r="D138" s="47"/>
      <c r="E138" s="130"/>
      <c r="F138" s="274"/>
      <c r="G138" s="21"/>
      <c r="H138" s="258"/>
    </row>
    <row r="139" spans="1:8" s="236" customFormat="1" ht="13.5" outlineLevel="1">
      <c r="A139" s="29">
        <f>MAX(A$36:A138)</f>
        <v>3</v>
      </c>
      <c r="B139" s="13">
        <f>MAX(B$50:B138)+1</f>
        <v>18</v>
      </c>
      <c r="C139" s="239" t="s">
        <v>660</v>
      </c>
      <c r="D139" s="240" t="s">
        <v>594</v>
      </c>
      <c r="E139" s="244">
        <v>1</v>
      </c>
      <c r="F139" s="242"/>
      <c r="G139" s="243">
        <f>E139*F139</f>
        <v>0</v>
      </c>
      <c r="H139" s="259"/>
    </row>
    <row r="140" spans="1:8" s="236" customFormat="1" ht="13.5" outlineLevel="1">
      <c r="A140" s="237"/>
      <c r="B140" s="241"/>
      <c r="C140" s="239"/>
      <c r="D140" s="240"/>
      <c r="E140" s="244"/>
      <c r="F140" s="242"/>
      <c r="G140" s="243"/>
      <c r="H140" s="259"/>
    </row>
    <row r="141" spans="1:8" s="236" customFormat="1" ht="69" outlineLevel="1">
      <c r="A141" s="29">
        <f>MAX(A$36:A140)</f>
        <v>3</v>
      </c>
      <c r="B141" s="13">
        <f>MAX(B$50:B140)+1</f>
        <v>19</v>
      </c>
      <c r="C141" s="239" t="s">
        <v>661</v>
      </c>
      <c r="D141" s="240"/>
      <c r="E141" s="244"/>
      <c r="F141" s="242"/>
      <c r="G141" s="243"/>
      <c r="H141" s="259"/>
    </row>
    <row r="142" spans="1:8" s="236" customFormat="1" ht="13.5" outlineLevel="1">
      <c r="A142" s="237"/>
      <c r="B142" s="238"/>
      <c r="C142" s="239" t="s">
        <v>662</v>
      </c>
      <c r="D142" s="240" t="s">
        <v>23</v>
      </c>
      <c r="E142" s="244">
        <v>20</v>
      </c>
      <c r="F142" s="242"/>
      <c r="G142" s="243">
        <f>E142*F142</f>
        <v>0</v>
      </c>
      <c r="H142" s="259"/>
    </row>
    <row r="143" spans="1:8" s="236" customFormat="1" ht="13.5" outlineLevel="1">
      <c r="A143" s="237"/>
      <c r="B143" s="238"/>
      <c r="C143" s="239"/>
      <c r="D143" s="240"/>
      <c r="E143" s="244"/>
      <c r="F143" s="242"/>
      <c r="G143" s="243"/>
      <c r="H143" s="259"/>
    </row>
    <row r="144" spans="1:8" s="236" customFormat="1" ht="69" outlineLevel="1">
      <c r="A144" s="29">
        <f>MAX(A$36:A143)</f>
        <v>3</v>
      </c>
      <c r="B144" s="13">
        <f>MAX(B$50:B143)+1</f>
        <v>20</v>
      </c>
      <c r="C144" s="239" t="s">
        <v>663</v>
      </c>
      <c r="D144" s="240"/>
      <c r="E144" s="244"/>
      <c r="F144" s="242"/>
      <c r="G144" s="243"/>
      <c r="H144" s="259"/>
    </row>
    <row r="145" spans="1:8" s="236" customFormat="1" ht="13.5" outlineLevel="1">
      <c r="A145" s="237"/>
      <c r="B145" s="238"/>
      <c r="C145" s="239" t="s">
        <v>664</v>
      </c>
      <c r="D145" s="47" t="s">
        <v>336</v>
      </c>
      <c r="E145" s="244">
        <v>180</v>
      </c>
      <c r="F145" s="242"/>
      <c r="G145" s="243">
        <f>E145*F145</f>
        <v>0</v>
      </c>
      <c r="H145" s="259"/>
    </row>
    <row r="146" spans="1:8" s="236" customFormat="1" ht="13.5" outlineLevel="1">
      <c r="A146" s="237"/>
      <c r="B146" s="238"/>
      <c r="C146" s="239"/>
      <c r="D146" s="240"/>
      <c r="E146" s="244"/>
      <c r="F146" s="242"/>
      <c r="G146" s="243"/>
      <c r="H146" s="259"/>
    </row>
    <row r="147" spans="1:8" s="236" customFormat="1" ht="54.75" outlineLevel="1">
      <c r="A147" s="29">
        <f>MAX(A$36:A146)</f>
        <v>3</v>
      </c>
      <c r="B147" s="13">
        <f>MAX(B$50:B146)+1</f>
        <v>21</v>
      </c>
      <c r="C147" s="239" t="s">
        <v>665</v>
      </c>
      <c r="D147" s="240" t="s">
        <v>594</v>
      </c>
      <c r="E147" s="244">
        <v>1</v>
      </c>
      <c r="F147" s="242"/>
      <c r="G147" s="243">
        <f>E147*F147</f>
        <v>0</v>
      </c>
      <c r="H147" s="259"/>
    </row>
    <row r="148" spans="1:8" s="236" customFormat="1" ht="13.5" outlineLevel="1">
      <c r="A148" s="237"/>
      <c r="B148" s="238"/>
      <c r="C148" s="239"/>
      <c r="D148" s="240"/>
      <c r="E148" s="244"/>
      <c r="F148" s="242"/>
      <c r="G148" s="243"/>
      <c r="H148" s="259"/>
    </row>
    <row r="149" spans="1:8" s="236" customFormat="1" ht="106.5" customHeight="1" outlineLevel="1">
      <c r="A149" s="29">
        <f>MAX(A$36:A148)</f>
        <v>3</v>
      </c>
      <c r="B149" s="13">
        <f>MAX(B$50:B148)+1</f>
        <v>22</v>
      </c>
      <c r="C149" s="239" t="s">
        <v>666</v>
      </c>
      <c r="D149" s="47" t="s">
        <v>336</v>
      </c>
      <c r="E149" s="244">
        <v>15</v>
      </c>
      <c r="F149" s="242"/>
      <c r="G149" s="243">
        <f>E149*F149</f>
        <v>0</v>
      </c>
      <c r="H149" s="259"/>
    </row>
    <row r="150" spans="1:8" s="236" customFormat="1" ht="13.5" outlineLevel="1">
      <c r="A150" s="237"/>
      <c r="B150" s="238"/>
      <c r="C150" s="239"/>
      <c r="D150" s="240"/>
      <c r="E150" s="244"/>
      <c r="F150" s="242"/>
      <c r="G150" s="243"/>
      <c r="H150" s="259"/>
    </row>
    <row r="151" spans="1:8" s="236" customFormat="1" ht="41.25" outlineLevel="1">
      <c r="A151" s="29">
        <f>MAX(A$36:A150)</f>
        <v>3</v>
      </c>
      <c r="B151" s="13">
        <f>MAX(B$50:B150)+1</f>
        <v>23</v>
      </c>
      <c r="C151" s="239" t="s">
        <v>667</v>
      </c>
      <c r="D151" s="47" t="s">
        <v>336</v>
      </c>
      <c r="E151" s="244">
        <v>50</v>
      </c>
      <c r="F151" s="242"/>
      <c r="G151" s="243">
        <f>E151*F151</f>
        <v>0</v>
      </c>
      <c r="H151" s="259"/>
    </row>
    <row r="152" spans="1:8" s="236" customFormat="1" ht="13.5" outlineLevel="1">
      <c r="A152" s="237"/>
      <c r="B152" s="238"/>
      <c r="C152" s="239"/>
      <c r="D152" s="240"/>
      <c r="E152" s="244"/>
      <c r="F152" s="242"/>
      <c r="G152" s="243"/>
      <c r="H152" s="259"/>
    </row>
    <row r="153" spans="1:8" s="236" customFormat="1" ht="41.25" outlineLevel="1">
      <c r="A153" s="29">
        <f>MAX(A$36:A152)</f>
        <v>3</v>
      </c>
      <c r="B153" s="13">
        <f>MAX(B$50:B152)+1</f>
        <v>24</v>
      </c>
      <c r="C153" s="239" t="s">
        <v>726</v>
      </c>
      <c r="D153" s="240" t="s">
        <v>594</v>
      </c>
      <c r="E153" s="244">
        <v>1</v>
      </c>
      <c r="F153" s="242"/>
      <c r="G153" s="243">
        <f>E153*F153</f>
        <v>0</v>
      </c>
      <c r="H153" s="259"/>
    </row>
    <row r="154" spans="1:8" s="236" customFormat="1" ht="13.5" outlineLevel="1">
      <c r="A154" s="237"/>
      <c r="B154" s="238"/>
      <c r="C154" s="239"/>
      <c r="D154" s="240"/>
      <c r="E154" s="244"/>
      <c r="F154" s="242"/>
      <c r="G154" s="243"/>
      <c r="H154" s="259"/>
    </row>
    <row r="155" spans="1:8" s="236" customFormat="1" ht="69" outlineLevel="1">
      <c r="A155" s="29">
        <f>MAX(A$36:A154)</f>
        <v>3</v>
      </c>
      <c r="B155" s="13">
        <f>MAX(B$50:B154)+1</f>
        <v>25</v>
      </c>
      <c r="C155" s="239" t="s">
        <v>668</v>
      </c>
      <c r="D155" s="240"/>
      <c r="E155" s="244"/>
      <c r="F155" s="242"/>
      <c r="G155" s="243"/>
      <c r="H155" s="259"/>
    </row>
    <row r="156" spans="1:8" s="236" customFormat="1" ht="13.5" outlineLevel="1">
      <c r="A156" s="237"/>
      <c r="B156" s="238"/>
      <c r="C156" s="239" t="s">
        <v>664</v>
      </c>
      <c r="D156" s="47" t="s">
        <v>336</v>
      </c>
      <c r="E156" s="244">
        <v>20</v>
      </c>
      <c r="F156" s="242"/>
      <c r="G156" s="243">
        <f>E156*F156</f>
        <v>0</v>
      </c>
      <c r="H156" s="259"/>
    </row>
    <row r="157" spans="1:8" s="236" customFormat="1" ht="13.5" outlineLevel="1">
      <c r="A157" s="237"/>
      <c r="B157" s="238"/>
      <c r="C157" s="239"/>
      <c r="D157" s="240"/>
      <c r="E157" s="244"/>
      <c r="F157" s="242"/>
      <c r="G157" s="243"/>
      <c r="H157" s="259"/>
    </row>
    <row r="158" spans="1:8" s="236" customFormat="1" ht="54.75" outlineLevel="1">
      <c r="A158" s="29">
        <f>MAX(A$36:A157)</f>
        <v>3</v>
      </c>
      <c r="B158" s="13">
        <f>MAX(B$50:B157)+1</f>
        <v>26</v>
      </c>
      <c r="C158" s="239" t="s">
        <v>669</v>
      </c>
      <c r="D158" s="240" t="s">
        <v>594</v>
      </c>
      <c r="E158" s="244">
        <v>1</v>
      </c>
      <c r="F158" s="242"/>
      <c r="G158" s="243">
        <f>E158*F158</f>
        <v>0</v>
      </c>
      <c r="H158" s="259"/>
    </row>
    <row r="159" spans="1:8" s="236" customFormat="1" ht="13.5" outlineLevel="1">
      <c r="A159" s="237"/>
      <c r="B159" s="238"/>
      <c r="C159" s="239"/>
      <c r="D159" s="240"/>
      <c r="E159" s="244"/>
      <c r="F159" s="242"/>
      <c r="G159" s="243"/>
      <c r="H159" s="259"/>
    </row>
    <row r="160" spans="1:8" s="236" customFormat="1" ht="68.25" customHeight="1" outlineLevel="1">
      <c r="A160" s="29">
        <f>MAX(A$36:A159)</f>
        <v>3</v>
      </c>
      <c r="B160" s="13">
        <f>MAX(B$50:B159)+1</f>
        <v>27</v>
      </c>
      <c r="C160" s="239" t="s">
        <v>670</v>
      </c>
      <c r="D160" s="240" t="s">
        <v>594</v>
      </c>
      <c r="E160" s="244">
        <v>3</v>
      </c>
      <c r="F160" s="242"/>
      <c r="G160" s="243">
        <f>E160*F160</f>
        <v>0</v>
      </c>
      <c r="H160" s="259"/>
    </row>
    <row r="161" spans="1:8" ht="13.5" outlineLevel="1">
      <c r="A161" s="29"/>
      <c r="B161" s="85"/>
      <c r="C161" s="235"/>
      <c r="D161" s="47"/>
      <c r="E161" s="130"/>
      <c r="F161" s="274"/>
      <c r="G161" s="21"/>
      <c r="H161" s="258"/>
    </row>
    <row r="162" spans="1:8" ht="66" customHeight="1" outlineLevel="1">
      <c r="A162" s="29">
        <f>MAX(A$36:A161)</f>
        <v>3</v>
      </c>
      <c r="B162" s="13">
        <f>MAX(B$50:B161)+1</f>
        <v>28</v>
      </c>
      <c r="C162" s="120" t="s">
        <v>693</v>
      </c>
      <c r="D162" s="47"/>
      <c r="E162" s="130"/>
      <c r="F162" s="49"/>
      <c r="G162" s="21"/>
      <c r="H162" s="254"/>
    </row>
    <row r="163" spans="1:7" ht="13.5" outlineLevel="1">
      <c r="A163" s="29"/>
      <c r="B163" s="13" t="s">
        <v>20</v>
      </c>
      <c r="C163" s="51" t="s">
        <v>679</v>
      </c>
      <c r="D163" s="47" t="s">
        <v>23</v>
      </c>
      <c r="E163" s="130">
        <v>29</v>
      </c>
      <c r="F163" s="49"/>
      <c r="G163" s="21">
        <f>F163*E163</f>
        <v>0</v>
      </c>
    </row>
    <row r="164" spans="1:7" ht="13.5" outlineLevel="1">
      <c r="A164" s="29"/>
      <c r="B164" s="13" t="s">
        <v>21</v>
      </c>
      <c r="C164" s="51" t="s">
        <v>671</v>
      </c>
      <c r="D164" s="47" t="s">
        <v>23</v>
      </c>
      <c r="E164" s="130">
        <v>70</v>
      </c>
      <c r="F164" s="49"/>
      <c r="G164" s="21">
        <f>F164*E164</f>
        <v>0</v>
      </c>
    </row>
    <row r="165" spans="1:7" ht="13.5" outlineLevel="1">
      <c r="A165" s="29"/>
      <c r="B165" s="13" t="s">
        <v>21</v>
      </c>
      <c r="C165" s="51" t="s">
        <v>672</v>
      </c>
      <c r="D165" s="47" t="s">
        <v>23</v>
      </c>
      <c r="E165" s="130">
        <v>5</v>
      </c>
      <c r="F165" s="49"/>
      <c r="G165" s="21">
        <f>F165*E165</f>
        <v>0</v>
      </c>
    </row>
    <row r="166" spans="1:8" ht="13.5" outlineLevel="1">
      <c r="A166" s="29"/>
      <c r="B166" s="85"/>
      <c r="C166" s="235"/>
      <c r="D166" s="47"/>
      <c r="E166" s="130"/>
      <c r="F166" s="274"/>
      <c r="G166" s="21"/>
      <c r="H166" s="258"/>
    </row>
    <row r="167" spans="1:8" ht="54.75" outlineLevel="1">
      <c r="A167" s="29">
        <f>MAX(A$36:A166)</f>
        <v>3</v>
      </c>
      <c r="B167" s="13">
        <f>MAX(B$50:B166)+1</f>
        <v>29</v>
      </c>
      <c r="C167" s="120" t="s">
        <v>694</v>
      </c>
      <c r="D167" s="47"/>
      <c r="E167" s="130"/>
      <c r="F167" s="49"/>
      <c r="G167" s="21"/>
      <c r="H167" s="285"/>
    </row>
    <row r="168" spans="1:7" ht="13.5" outlineLevel="1">
      <c r="A168" s="29"/>
      <c r="C168" s="51"/>
      <c r="D168" s="47" t="s">
        <v>336</v>
      </c>
      <c r="E168" s="130">
        <v>39</v>
      </c>
      <c r="F168" s="49"/>
      <c r="G168" s="21">
        <f>F168*E168</f>
        <v>0</v>
      </c>
    </row>
    <row r="169" spans="1:7" ht="13.5" outlineLevel="1">
      <c r="A169" s="29"/>
      <c r="C169" s="51"/>
      <c r="D169" s="240"/>
      <c r="E169" s="130"/>
      <c r="F169" s="49"/>
      <c r="G169" s="21"/>
    </row>
    <row r="170" spans="1:8" ht="41.25" outlineLevel="1">
      <c r="A170" s="29">
        <f>MAX(A$36:A168)</f>
        <v>3</v>
      </c>
      <c r="B170" s="13">
        <f>MAX(B$50:B169)+1</f>
        <v>30</v>
      </c>
      <c r="C170" s="120" t="s">
        <v>695</v>
      </c>
      <c r="D170" s="47"/>
      <c r="E170" s="130"/>
      <c r="F170" s="49"/>
      <c r="G170" s="21"/>
      <c r="H170" s="254"/>
    </row>
    <row r="171" spans="1:7" ht="13.5" outlineLevel="1">
      <c r="A171" s="29"/>
      <c r="C171" s="51"/>
      <c r="D171" s="47" t="s">
        <v>336</v>
      </c>
      <c r="E171" s="130">
        <v>66</v>
      </c>
      <c r="F171" s="49"/>
      <c r="G171" s="21">
        <f>F171*E171</f>
        <v>0</v>
      </c>
    </row>
    <row r="172" spans="1:8" ht="82.5" outlineLevel="1">
      <c r="A172" s="29">
        <f>MAX(A$36:A135)</f>
        <v>3</v>
      </c>
      <c r="B172" s="13">
        <f>MAX(B$50:B171)+1</f>
        <v>31</v>
      </c>
      <c r="C172" s="317" t="s">
        <v>696</v>
      </c>
      <c r="D172" s="70"/>
      <c r="F172" s="274"/>
      <c r="G172" s="109"/>
      <c r="H172" s="258"/>
    </row>
    <row r="173" spans="1:8" ht="13.5" outlineLevel="1">
      <c r="A173" s="29"/>
      <c r="B173" s="85"/>
      <c r="C173" s="67"/>
      <c r="D173" s="47" t="s">
        <v>26</v>
      </c>
      <c r="E173" s="130">
        <v>50</v>
      </c>
      <c r="F173" s="275"/>
      <c r="G173" s="21">
        <f>F173*E173</f>
        <v>0</v>
      </c>
      <c r="H173" s="258"/>
    </row>
    <row r="174" spans="1:7" ht="13.5" outlineLevel="1">
      <c r="A174" s="106"/>
      <c r="B174" s="103"/>
      <c r="C174" s="5"/>
      <c r="D174" s="104"/>
      <c r="F174" s="276"/>
      <c r="G174" s="105"/>
    </row>
    <row r="175" spans="1:7" ht="14.25">
      <c r="A175" s="36">
        <f>MAX(A$36:A174)</f>
        <v>3</v>
      </c>
      <c r="B175" s="37"/>
      <c r="C175" s="36" t="str">
        <f>C64&amp;" UKUPNO:"</f>
        <v>RUŠENJA I DEMONTAŽE UKUPNO:</v>
      </c>
      <c r="D175" s="54"/>
      <c r="E175" s="163"/>
      <c r="F175" s="55"/>
      <c r="G175" s="56">
        <f>SUM(G64:G174)</f>
        <v>0</v>
      </c>
    </row>
    <row r="177" spans="1:7" ht="14.25">
      <c r="A177" s="36">
        <f>A175+1</f>
        <v>4</v>
      </c>
      <c r="B177" s="37"/>
      <c r="C177" s="43" t="s">
        <v>6</v>
      </c>
      <c r="D177" s="26"/>
      <c r="E177" s="96"/>
      <c r="F177" s="269"/>
      <c r="G177" s="42"/>
    </row>
    <row r="178" ht="13.5" outlineLevel="1"/>
    <row r="179" spans="2:3" ht="13.5" outlineLevel="1">
      <c r="B179" s="63"/>
      <c r="C179" s="59" t="s">
        <v>44</v>
      </c>
    </row>
    <row r="180" spans="2:3" ht="63.75" customHeight="1" outlineLevel="1">
      <c r="B180" s="60" t="s">
        <v>333</v>
      </c>
      <c r="C180" s="133" t="s">
        <v>415</v>
      </c>
    </row>
    <row r="181" spans="2:3" ht="153.75" customHeight="1" outlineLevel="1">
      <c r="B181" s="60" t="s">
        <v>333</v>
      </c>
      <c r="C181" s="64" t="s">
        <v>581</v>
      </c>
    </row>
    <row r="182" spans="2:3" ht="18" customHeight="1" outlineLevel="1">
      <c r="B182" s="60" t="s">
        <v>333</v>
      </c>
      <c r="C182" s="64" t="s">
        <v>350</v>
      </c>
    </row>
    <row r="183" spans="2:3" ht="13.5" outlineLevel="1">
      <c r="B183" s="65"/>
      <c r="C183" s="61" t="s">
        <v>337</v>
      </c>
    </row>
    <row r="184" ht="13.5" outlineLevel="1">
      <c r="A184" s="1"/>
    </row>
    <row r="185" spans="1:7" ht="16.5" customHeight="1" outlineLevel="1">
      <c r="A185" s="29">
        <f>MAX(A$36:A184)</f>
        <v>4</v>
      </c>
      <c r="B185" s="13">
        <f>MAX(B$184:B184)+1</f>
        <v>1</v>
      </c>
      <c r="C185" s="199" t="s">
        <v>573</v>
      </c>
      <c r="D185" s="47"/>
      <c r="E185" s="130"/>
      <c r="F185" s="49"/>
      <c r="G185" s="21"/>
    </row>
    <row r="186" spans="1:8" ht="243.75" customHeight="1" outlineLevel="1">
      <c r="A186" s="29"/>
      <c r="C186" s="200" t="s">
        <v>574</v>
      </c>
      <c r="D186" s="47"/>
      <c r="E186" s="130"/>
      <c r="F186" s="49"/>
      <c r="G186" s="21"/>
      <c r="H186" s="260"/>
    </row>
    <row r="187" spans="1:7" ht="13.5" outlineLevel="1">
      <c r="A187" s="29"/>
      <c r="B187" s="13" t="s">
        <v>20</v>
      </c>
      <c r="C187" s="66" t="s">
        <v>412</v>
      </c>
      <c r="D187" s="47" t="s">
        <v>26</v>
      </c>
      <c r="E187" s="130">
        <v>10</v>
      </c>
      <c r="F187" s="246"/>
      <c r="G187" s="21">
        <f>F187*E187</f>
        <v>0</v>
      </c>
    </row>
    <row r="188" spans="1:7" ht="13.5" outlineLevel="1">
      <c r="A188" s="29"/>
      <c r="B188" s="13" t="s">
        <v>21</v>
      </c>
      <c r="C188" s="66" t="s">
        <v>560</v>
      </c>
      <c r="D188" s="47" t="s">
        <v>23</v>
      </c>
      <c r="E188" s="130">
        <v>30</v>
      </c>
      <c r="F188" s="246"/>
      <c r="G188" s="21">
        <f>F188*E188</f>
        <v>0</v>
      </c>
    </row>
    <row r="189" spans="1:8" ht="13.5" outlineLevel="1">
      <c r="A189" s="29"/>
      <c r="B189" s="13" t="s">
        <v>22</v>
      </c>
      <c r="C189" s="68" t="s">
        <v>572</v>
      </c>
      <c r="D189" s="71" t="s">
        <v>25</v>
      </c>
      <c r="E189" s="130">
        <v>90</v>
      </c>
      <c r="F189" s="246"/>
      <c r="G189" s="21">
        <f>F189*E189</f>
        <v>0</v>
      </c>
      <c r="H189" s="261"/>
    </row>
    <row r="190" spans="1:8" ht="13.5" outlineLevel="1">
      <c r="A190" s="29"/>
      <c r="B190" s="13" t="s">
        <v>22</v>
      </c>
      <c r="C190" s="68" t="s">
        <v>561</v>
      </c>
      <c r="D190" s="47" t="s">
        <v>23</v>
      </c>
      <c r="E190" s="130">
        <v>1430</v>
      </c>
      <c r="F190" s="246"/>
      <c r="G190" s="21">
        <f>F190*E190</f>
        <v>0</v>
      </c>
      <c r="H190" s="261"/>
    </row>
    <row r="191" spans="1:7" ht="13.5" outlineLevel="1">
      <c r="A191" s="1"/>
      <c r="D191" s="47"/>
      <c r="E191" s="130"/>
      <c r="F191" s="49"/>
      <c r="G191" s="21"/>
    </row>
    <row r="192" spans="1:8" ht="15.75" customHeight="1" outlineLevel="1">
      <c r="A192" s="29">
        <f>MAX(A$36:A191)</f>
        <v>4</v>
      </c>
      <c r="B192" s="13">
        <f>MAX(B$184:B191)+1</f>
        <v>2</v>
      </c>
      <c r="C192" s="201" t="s">
        <v>580</v>
      </c>
      <c r="H192" s="261"/>
    </row>
    <row r="193" spans="1:3" ht="172.5" customHeight="1" outlineLevel="1">
      <c r="A193" s="29"/>
      <c r="C193" s="202" t="s">
        <v>653</v>
      </c>
    </row>
    <row r="194" spans="2:7" ht="13.5" outlineLevel="1">
      <c r="B194" s="13" t="s">
        <v>20</v>
      </c>
      <c r="C194" s="68" t="s">
        <v>412</v>
      </c>
      <c r="D194" s="47" t="s">
        <v>26</v>
      </c>
      <c r="E194" s="130">
        <v>8</v>
      </c>
      <c r="F194" s="246"/>
      <c r="G194" s="21">
        <f>F194*E194</f>
        <v>0</v>
      </c>
    </row>
    <row r="195" spans="2:7" ht="13.5" outlineLevel="1">
      <c r="B195" s="13" t="s">
        <v>21</v>
      </c>
      <c r="C195" s="68" t="s">
        <v>567</v>
      </c>
      <c r="D195" s="71" t="s">
        <v>25</v>
      </c>
      <c r="E195" s="130">
        <v>50</v>
      </c>
      <c r="F195" s="246"/>
      <c r="G195" s="21">
        <f>F195*E195</f>
        <v>0</v>
      </c>
    </row>
    <row r="196" spans="2:7" ht="13.5" outlineLevel="1">
      <c r="B196" s="13" t="s">
        <v>22</v>
      </c>
      <c r="C196" s="68" t="s">
        <v>593</v>
      </c>
      <c r="D196" s="47" t="s">
        <v>23</v>
      </c>
      <c r="E196" s="130">
        <v>170</v>
      </c>
      <c r="F196" s="246"/>
      <c r="G196" s="21">
        <f>F196*E196</f>
        <v>0</v>
      </c>
    </row>
    <row r="197" spans="3:7" ht="13.5" outlineLevel="1">
      <c r="C197" s="11"/>
      <c r="D197" s="5"/>
      <c r="E197" s="161"/>
      <c r="F197" s="273"/>
      <c r="G197" s="5"/>
    </row>
    <row r="198" spans="1:7" ht="13.5" outlineLevel="1">
      <c r="A198" s="29">
        <f>MAX(A$36:A197)</f>
        <v>4</v>
      </c>
      <c r="B198" s="13">
        <f>MAX(B$184:B197)+1</f>
        <v>3</v>
      </c>
      <c r="C198" s="110" t="s">
        <v>370</v>
      </c>
      <c r="D198" s="70"/>
      <c r="F198" s="277"/>
      <c r="G198" s="9"/>
    </row>
    <row r="199" spans="1:8" ht="94.5" customHeight="1" outlineLevel="1">
      <c r="A199" s="29"/>
      <c r="C199" s="175" t="s">
        <v>658</v>
      </c>
      <c r="D199" s="70"/>
      <c r="F199" s="277"/>
      <c r="G199" s="9"/>
      <c r="H199" s="254"/>
    </row>
    <row r="200" spans="1:7" ht="13.5" outlineLevel="1">
      <c r="A200" s="1"/>
      <c r="B200" s="13" t="s">
        <v>20</v>
      </c>
      <c r="C200" s="68" t="s">
        <v>349</v>
      </c>
      <c r="D200" s="47" t="s">
        <v>26</v>
      </c>
      <c r="E200" s="130">
        <v>10</v>
      </c>
      <c r="F200" s="246"/>
      <c r="G200" s="21">
        <f>F200*E200</f>
        <v>0</v>
      </c>
    </row>
    <row r="201" spans="1:7" ht="13.5" outlineLevel="1">
      <c r="A201" s="1"/>
      <c r="B201" s="13" t="s">
        <v>21</v>
      </c>
      <c r="C201" s="69" t="s">
        <v>568</v>
      </c>
      <c r="D201" s="71" t="s">
        <v>25</v>
      </c>
      <c r="E201" s="130">
        <v>60</v>
      </c>
      <c r="F201" s="246"/>
      <c r="G201" s="21">
        <f>F201*E201</f>
        <v>0</v>
      </c>
    </row>
    <row r="202" spans="1:7" ht="13.5" outlineLevel="1">
      <c r="A202" s="1"/>
      <c r="C202" s="69"/>
      <c r="D202" s="71"/>
      <c r="E202" s="130"/>
      <c r="F202" s="49"/>
      <c r="G202" s="21"/>
    </row>
    <row r="203" spans="1:7" ht="14.25">
      <c r="A203" s="36">
        <f>MAX(A$36:A202)</f>
        <v>4</v>
      </c>
      <c r="B203" s="37"/>
      <c r="C203" s="36" t="str">
        <f>C177&amp;" UKUPNO:"</f>
        <v>ARMIRANO-BETONSKI RADOVI UKUPNO:</v>
      </c>
      <c r="D203" s="54"/>
      <c r="E203" s="163"/>
      <c r="F203" s="55"/>
      <c r="G203" s="56">
        <f>SUM(G185:G202)</f>
        <v>0</v>
      </c>
    </row>
    <row r="205" spans="1:7" ht="14.25">
      <c r="A205" s="36">
        <f>A203+1</f>
        <v>5</v>
      </c>
      <c r="B205" s="37"/>
      <c r="C205" s="182" t="s">
        <v>7</v>
      </c>
      <c r="D205" s="26"/>
      <c r="E205" s="96"/>
      <c r="F205" s="269"/>
      <c r="G205" s="42"/>
    </row>
    <row r="206" ht="13.5" outlineLevel="1"/>
    <row r="207" ht="13.5" outlineLevel="1">
      <c r="C207" s="72" t="s">
        <v>307</v>
      </c>
    </row>
    <row r="208" spans="2:8" ht="27" outlineLevel="1">
      <c r="B208" s="60" t="s">
        <v>333</v>
      </c>
      <c r="C208" s="73" t="s">
        <v>345</v>
      </c>
      <c r="H208" s="261"/>
    </row>
    <row r="209" spans="2:3" ht="27" outlineLevel="1">
      <c r="B209" s="60" t="s">
        <v>333</v>
      </c>
      <c r="C209" s="73" t="s">
        <v>348</v>
      </c>
    </row>
    <row r="210" spans="2:3" ht="14.25" outlineLevel="1">
      <c r="B210" s="60"/>
      <c r="C210" s="74" t="s">
        <v>337</v>
      </c>
    </row>
    <row r="211" spans="2:3" ht="13.5" outlineLevel="1">
      <c r="B211" s="60"/>
      <c r="C211" s="73"/>
    </row>
    <row r="212" spans="1:3" ht="13.5" outlineLevel="1">
      <c r="A212" s="29">
        <f>MAX(A$36:A206)</f>
        <v>5</v>
      </c>
      <c r="B212" s="13">
        <v>1</v>
      </c>
      <c r="C212" s="62" t="s">
        <v>347</v>
      </c>
    </row>
    <row r="213" spans="3:7" ht="90" customHeight="1" outlineLevel="1">
      <c r="C213" s="176" t="s">
        <v>562</v>
      </c>
      <c r="D213" s="5"/>
      <c r="E213" s="124"/>
      <c r="F213" s="278"/>
      <c r="G213" s="5"/>
    </row>
    <row r="214" spans="3:13" ht="13.5" outlineLevel="1">
      <c r="C214" s="48" t="s">
        <v>346</v>
      </c>
      <c r="D214" s="47" t="s">
        <v>242</v>
      </c>
      <c r="E214" s="164">
        <v>4100</v>
      </c>
      <c r="F214" s="246"/>
      <c r="G214" s="21">
        <f>F214*E214</f>
        <v>0</v>
      </c>
      <c r="H214" s="261"/>
      <c r="I214" s="7"/>
      <c r="J214" s="134"/>
      <c r="K214" s="7"/>
      <c r="L214" s="7"/>
      <c r="M214" s="7"/>
    </row>
    <row r="215" spans="5:13" ht="13.5" outlineLevel="1">
      <c r="E215" s="130"/>
      <c r="I215" s="7"/>
      <c r="J215" s="7"/>
      <c r="K215" s="7"/>
      <c r="L215" s="7"/>
      <c r="M215" s="7"/>
    </row>
    <row r="216" spans="1:13" ht="14.25">
      <c r="A216" s="36">
        <f>MAX(A$36:A215)</f>
        <v>5</v>
      </c>
      <c r="B216" s="37"/>
      <c r="C216" s="36" t="str">
        <f>C205&amp;" UKUPNO:"</f>
        <v>ARMIRAČKI RADOVI UKUPNO:</v>
      </c>
      <c r="D216" s="54"/>
      <c r="E216" s="163"/>
      <c r="F216" s="55"/>
      <c r="G216" s="56">
        <f>SUM(G214:G215)</f>
        <v>0</v>
      </c>
      <c r="I216" s="7"/>
      <c r="J216" s="134"/>
      <c r="K216" s="7"/>
      <c r="L216" s="7"/>
      <c r="M216" s="7"/>
    </row>
    <row r="217" spans="9:13" ht="13.5">
      <c r="I217" s="7"/>
      <c r="J217" s="7"/>
      <c r="K217" s="7"/>
      <c r="L217" s="7"/>
      <c r="M217" s="7"/>
    </row>
    <row r="218" spans="1:7" ht="14.25">
      <c r="A218" s="36">
        <f>A216+1</f>
        <v>6</v>
      </c>
      <c r="B218" s="37"/>
      <c r="C218" s="182" t="s">
        <v>566</v>
      </c>
      <c r="D218" s="26"/>
      <c r="E218" s="96"/>
      <c r="F218" s="269"/>
      <c r="G218" s="42"/>
    </row>
    <row r="219" ht="13.5" outlineLevel="1">
      <c r="C219" s="59"/>
    </row>
    <row r="220" ht="13.5" outlineLevel="1">
      <c r="C220" s="82" t="s">
        <v>307</v>
      </c>
    </row>
    <row r="221" spans="2:3" ht="13.5" outlineLevel="1">
      <c r="B221" s="13" t="s">
        <v>24</v>
      </c>
      <c r="C221" s="83" t="s">
        <v>341</v>
      </c>
    </row>
    <row r="222" spans="2:3" ht="13.5" outlineLevel="1">
      <c r="B222" s="13" t="s">
        <v>24</v>
      </c>
      <c r="C222" s="83" t="s">
        <v>340</v>
      </c>
    </row>
    <row r="223" spans="2:3" ht="27" outlineLevel="1">
      <c r="B223" s="13" t="s">
        <v>24</v>
      </c>
      <c r="C223" s="83" t="s">
        <v>339</v>
      </c>
    </row>
    <row r="224" spans="2:3" ht="13.5" outlineLevel="1">
      <c r="B224" s="13" t="s">
        <v>24</v>
      </c>
      <c r="C224" s="83" t="s">
        <v>334</v>
      </c>
    </row>
    <row r="225" spans="2:3" ht="33.75" customHeight="1" outlineLevel="1">
      <c r="B225" s="203" t="s">
        <v>335</v>
      </c>
      <c r="C225" s="204" t="s">
        <v>585</v>
      </c>
    </row>
    <row r="226" spans="2:3" ht="27" outlineLevel="1">
      <c r="B226" s="203" t="s">
        <v>335</v>
      </c>
      <c r="C226" s="204" t="s">
        <v>582</v>
      </c>
    </row>
    <row r="227" spans="2:7" ht="27" outlineLevel="1">
      <c r="B227" s="13" t="s">
        <v>24</v>
      </c>
      <c r="C227" s="83" t="s">
        <v>338</v>
      </c>
      <c r="D227" s="8"/>
      <c r="E227" s="161"/>
      <c r="F227" s="279"/>
      <c r="G227" s="5"/>
    </row>
    <row r="228" spans="2:7" ht="27" outlineLevel="1">
      <c r="B228" s="13" t="s">
        <v>24</v>
      </c>
      <c r="C228" s="73" t="s">
        <v>367</v>
      </c>
      <c r="D228" s="8"/>
      <c r="E228" s="161"/>
      <c r="F228" s="279"/>
      <c r="G228" s="5"/>
    </row>
    <row r="229" spans="2:7" ht="27" outlineLevel="1">
      <c r="B229" s="13" t="s">
        <v>24</v>
      </c>
      <c r="C229" s="177" t="s">
        <v>563</v>
      </c>
      <c r="D229" s="8"/>
      <c r="E229" s="161"/>
      <c r="F229" s="279"/>
      <c r="G229" s="5"/>
    </row>
    <row r="230" spans="2:7" ht="41.25" outlineLevel="1">
      <c r="B230" s="13" t="s">
        <v>24</v>
      </c>
      <c r="C230" s="205" t="s">
        <v>584</v>
      </c>
      <c r="D230" s="8"/>
      <c r="E230" s="161"/>
      <c r="F230" s="279"/>
      <c r="G230" s="5"/>
    </row>
    <row r="231" spans="2:7" ht="54.75" outlineLevel="1">
      <c r="B231" s="13" t="s">
        <v>24</v>
      </c>
      <c r="C231" s="204" t="s">
        <v>583</v>
      </c>
      <c r="D231" s="8"/>
      <c r="E231" s="161"/>
      <c r="F231" s="279"/>
      <c r="G231" s="5"/>
    </row>
    <row r="232" spans="2:7" ht="27" outlineLevel="1">
      <c r="B232" s="211" t="s">
        <v>624</v>
      </c>
      <c r="C232" s="204" t="s">
        <v>627</v>
      </c>
      <c r="D232" s="8"/>
      <c r="E232" s="161"/>
      <c r="F232" s="279"/>
      <c r="G232" s="5"/>
    </row>
    <row r="233" spans="2:7" ht="27" outlineLevel="1">
      <c r="B233" s="13" t="s">
        <v>24</v>
      </c>
      <c r="C233" s="177" t="s">
        <v>564</v>
      </c>
      <c r="D233" s="8"/>
      <c r="E233" s="161"/>
      <c r="F233" s="279"/>
      <c r="G233" s="5"/>
    </row>
    <row r="234" spans="3:7" ht="14.25" outlineLevel="1">
      <c r="C234" s="74" t="s">
        <v>337</v>
      </c>
      <c r="D234" s="8"/>
      <c r="E234" s="161"/>
      <c r="F234" s="279"/>
      <c r="G234" s="5"/>
    </row>
    <row r="235" spans="3:7" ht="14.25" outlineLevel="1">
      <c r="C235" s="74"/>
      <c r="D235" s="8"/>
      <c r="E235" s="161"/>
      <c r="F235" s="279"/>
      <c r="G235" s="5"/>
    </row>
    <row r="236" spans="1:8" s="7" customFormat="1" ht="27" outlineLevel="1">
      <c r="A236" s="29">
        <f>MAX(A$36:A235)</f>
        <v>6</v>
      </c>
      <c r="B236" s="30">
        <v>1</v>
      </c>
      <c r="C236" s="113" t="s">
        <v>590</v>
      </c>
      <c r="D236" s="114"/>
      <c r="E236" s="124"/>
      <c r="F236" s="280"/>
      <c r="G236" s="115"/>
      <c r="H236" s="262"/>
    </row>
    <row r="237" spans="1:8" s="7" customFormat="1" ht="165.75" customHeight="1" outlineLevel="1">
      <c r="A237" s="29"/>
      <c r="B237" s="30"/>
      <c r="C237" s="176" t="s">
        <v>592</v>
      </c>
      <c r="D237" s="114"/>
      <c r="E237" s="124"/>
      <c r="F237" s="280"/>
      <c r="G237" s="115"/>
      <c r="H237" s="263"/>
    </row>
    <row r="238" spans="1:8" s="7" customFormat="1" ht="13.5" outlineLevel="1">
      <c r="A238" s="29"/>
      <c r="B238" s="30"/>
      <c r="C238" s="116"/>
      <c r="D238" s="71" t="s">
        <v>242</v>
      </c>
      <c r="E238" s="130">
        <v>3550</v>
      </c>
      <c r="F238" s="275"/>
      <c r="G238" s="109">
        <f>F238*E238</f>
        <v>0</v>
      </c>
      <c r="H238" s="262"/>
    </row>
    <row r="239" spans="1:8" s="7" customFormat="1" ht="13.5" outlineLevel="1">
      <c r="A239" s="29"/>
      <c r="B239" s="30"/>
      <c r="C239" s="116"/>
      <c r="D239" s="71"/>
      <c r="E239" s="130"/>
      <c r="F239" s="274"/>
      <c r="G239" s="109"/>
      <c r="H239" s="262"/>
    </row>
    <row r="240" spans="1:8" s="7" customFormat="1" ht="96" outlineLevel="1">
      <c r="A240" s="29">
        <f>MAX(A$36:A239)</f>
        <v>6</v>
      </c>
      <c r="B240" s="30" t="s">
        <v>243</v>
      </c>
      <c r="C240" s="176" t="s">
        <v>657</v>
      </c>
      <c r="D240" s="114"/>
      <c r="E240" s="124"/>
      <c r="F240" s="280"/>
      <c r="G240" s="115"/>
      <c r="H240" s="263"/>
    </row>
    <row r="241" spans="1:8" s="7" customFormat="1" ht="96" outlineLevel="1">
      <c r="A241" s="29"/>
      <c r="B241" s="30"/>
      <c r="C241" s="176" t="s">
        <v>586</v>
      </c>
      <c r="D241" s="71"/>
      <c r="E241" s="130"/>
      <c r="F241" s="274"/>
      <c r="G241" s="109"/>
      <c r="H241" s="262"/>
    </row>
    <row r="242" spans="1:8" s="7" customFormat="1" ht="54.75" outlineLevel="1">
      <c r="A242" s="29"/>
      <c r="B242" s="30"/>
      <c r="C242" s="176" t="s">
        <v>587</v>
      </c>
      <c r="D242" s="71"/>
      <c r="E242" s="130"/>
      <c r="F242" s="274"/>
      <c r="G242" s="109"/>
      <c r="H242" s="262"/>
    </row>
    <row r="243" spans="1:8" s="7" customFormat="1" ht="54.75" outlineLevel="1">
      <c r="A243" s="29"/>
      <c r="B243" s="30"/>
      <c r="C243" s="176" t="s">
        <v>588</v>
      </c>
      <c r="D243" s="71"/>
      <c r="E243" s="130"/>
      <c r="F243" s="274"/>
      <c r="G243" s="109"/>
      <c r="H243" s="262"/>
    </row>
    <row r="244" spans="1:8" s="7" customFormat="1" ht="69" outlineLevel="1">
      <c r="A244" s="29"/>
      <c r="B244" s="30"/>
      <c r="C244" s="176" t="s">
        <v>654</v>
      </c>
      <c r="D244" s="71"/>
      <c r="E244" s="130"/>
      <c r="F244" s="274"/>
      <c r="G244" s="109"/>
      <c r="H244" s="262"/>
    </row>
    <row r="245" spans="1:8" s="7" customFormat="1" ht="13.5" outlineLevel="1">
      <c r="A245" s="29"/>
      <c r="B245" s="30"/>
      <c r="C245" s="187" t="s">
        <v>589</v>
      </c>
      <c r="D245" s="71" t="s">
        <v>242</v>
      </c>
      <c r="E245" s="130">
        <v>2100</v>
      </c>
      <c r="F245" s="275"/>
      <c r="G245" s="109">
        <f>F245*E245</f>
        <v>0</v>
      </c>
      <c r="H245" s="262"/>
    </row>
    <row r="246" spans="1:8" s="7" customFormat="1" ht="13.5" outlineLevel="1">
      <c r="A246" s="29"/>
      <c r="B246" s="30"/>
      <c r="C246" s="116"/>
      <c r="D246" s="71"/>
      <c r="E246" s="130"/>
      <c r="F246" s="274"/>
      <c r="G246" s="109"/>
      <c r="H246" s="262"/>
    </row>
    <row r="247" spans="1:8" s="7" customFormat="1" ht="14.25" outlineLevel="1">
      <c r="A247" s="117"/>
      <c r="B247" s="30"/>
      <c r="C247" s="74"/>
      <c r="D247" s="118"/>
      <c r="E247" s="166"/>
      <c r="F247" s="281"/>
      <c r="G247" s="119"/>
      <c r="H247" s="262"/>
    </row>
    <row r="248" spans="1:7" ht="31.5" customHeight="1" outlineLevel="1">
      <c r="A248" s="29">
        <f>MAX(A$36:A247)</f>
        <v>6</v>
      </c>
      <c r="B248" s="13" t="s">
        <v>241</v>
      </c>
      <c r="C248" s="196" t="s">
        <v>591</v>
      </c>
      <c r="D248" s="111"/>
      <c r="E248" s="161"/>
      <c r="F248" s="282"/>
      <c r="G248" s="112"/>
    </row>
    <row r="249" spans="1:8" ht="142.5" customHeight="1" outlineLevel="1">
      <c r="A249" s="29"/>
      <c r="C249" s="197" t="s">
        <v>576</v>
      </c>
      <c r="D249" s="47"/>
      <c r="E249" s="130"/>
      <c r="F249" s="49"/>
      <c r="G249" s="21"/>
      <c r="H249" s="264"/>
    </row>
    <row r="250" spans="1:8" ht="30" customHeight="1" outlineLevel="1">
      <c r="A250" s="29"/>
      <c r="C250" s="178" t="s">
        <v>571</v>
      </c>
      <c r="D250" s="47"/>
      <c r="E250" s="130"/>
      <c r="F250" s="49"/>
      <c r="G250" s="21"/>
      <c r="H250" s="265"/>
    </row>
    <row r="251" spans="1:8" ht="13.5" outlineLevel="1">
      <c r="A251" s="29"/>
      <c r="C251" s="167"/>
      <c r="D251" s="121" t="s">
        <v>23</v>
      </c>
      <c r="E251" s="130">
        <v>65</v>
      </c>
      <c r="F251" s="246"/>
      <c r="G251" s="123">
        <f>F251*E251</f>
        <v>0</v>
      </c>
      <c r="H251" s="266"/>
    </row>
    <row r="252" spans="1:8" ht="13.5" outlineLevel="1">
      <c r="A252" s="29"/>
      <c r="C252" s="167"/>
      <c r="D252" s="121"/>
      <c r="E252" s="130"/>
      <c r="F252" s="122"/>
      <c r="G252" s="123"/>
      <c r="H252" s="266"/>
    </row>
    <row r="253" spans="1:7" ht="13.5" outlineLevel="1">
      <c r="A253" s="29">
        <f>MAX(A$36:A251)</f>
        <v>6</v>
      </c>
      <c r="B253" s="13" t="s">
        <v>252</v>
      </c>
      <c r="C253" s="84" t="s">
        <v>565</v>
      </c>
      <c r="D253" s="111"/>
      <c r="E253" s="161"/>
      <c r="F253" s="282"/>
      <c r="G253" s="112"/>
    </row>
    <row r="254" spans="1:8" ht="207" outlineLevel="1">
      <c r="A254" s="29"/>
      <c r="C254" s="178" t="s">
        <v>596</v>
      </c>
      <c r="D254" s="47"/>
      <c r="E254" s="130"/>
      <c r="F254" s="49"/>
      <c r="G254" s="21"/>
      <c r="H254" s="254"/>
    </row>
    <row r="255" spans="1:7" ht="13.5" outlineLevel="1">
      <c r="A255" s="29"/>
      <c r="C255" s="89" t="s">
        <v>595</v>
      </c>
      <c r="D255" s="71" t="s">
        <v>242</v>
      </c>
      <c r="E255" s="130">
        <v>1500</v>
      </c>
      <c r="F255" s="283"/>
      <c r="G255" s="21">
        <f>F255*E255</f>
        <v>0</v>
      </c>
    </row>
    <row r="256" spans="1:7" ht="13.5" outlineLevel="1">
      <c r="A256" s="29"/>
      <c r="C256" s="89" t="s">
        <v>598</v>
      </c>
      <c r="D256" s="71" t="s">
        <v>23</v>
      </c>
      <c r="E256" s="130">
        <v>33</v>
      </c>
      <c r="F256" s="283"/>
      <c r="G256" s="21">
        <f>F256*E256</f>
        <v>0</v>
      </c>
    </row>
    <row r="257" spans="1:7" ht="13.5" outlineLevel="1">
      <c r="A257" s="29"/>
      <c r="C257" s="89" t="s">
        <v>597</v>
      </c>
      <c r="D257" s="71" t="s">
        <v>23</v>
      </c>
      <c r="E257" s="130">
        <v>35</v>
      </c>
      <c r="F257" s="283"/>
      <c r="G257" s="21">
        <f>F257*E257</f>
        <v>0</v>
      </c>
    </row>
    <row r="258" spans="1:7" ht="13.5" outlineLevel="1">
      <c r="A258" s="29"/>
      <c r="C258" s="89"/>
      <c r="D258" s="71"/>
      <c r="E258" s="130"/>
      <c r="F258" s="49"/>
      <c r="G258" s="21"/>
    </row>
    <row r="259" spans="1:8" ht="160.5" customHeight="1" outlineLevel="1">
      <c r="A259" s="29">
        <f>MAX(A$36:A257)</f>
        <v>6</v>
      </c>
      <c r="B259" s="13" t="s">
        <v>255</v>
      </c>
      <c r="C259" s="206" t="s">
        <v>601</v>
      </c>
      <c r="D259" s="26"/>
      <c r="E259" s="96"/>
      <c r="F259" s="269"/>
      <c r="G259" s="42"/>
      <c r="H259" s="254"/>
    </row>
    <row r="260" spans="3:7" ht="13.5" outlineLevel="1">
      <c r="C260" s="208" t="s">
        <v>599</v>
      </c>
      <c r="D260" s="181" t="s">
        <v>336</v>
      </c>
      <c r="E260" s="130">
        <v>4.5</v>
      </c>
      <c r="F260" s="49"/>
      <c r="G260" s="21">
        <f>F260*E260</f>
        <v>0</v>
      </c>
    </row>
    <row r="261" spans="3:7" ht="13.5" outlineLevel="1">
      <c r="C261" s="208" t="s">
        <v>600</v>
      </c>
      <c r="D261" s="181" t="s">
        <v>336</v>
      </c>
      <c r="E261" s="130">
        <v>6</v>
      </c>
      <c r="F261" s="49"/>
      <c r="G261" s="21">
        <f>F261*E261</f>
        <v>0</v>
      </c>
    </row>
    <row r="262" spans="3:7" ht="13.5" outlineLevel="1">
      <c r="C262" s="208"/>
      <c r="D262" s="181"/>
      <c r="E262" s="130"/>
      <c r="F262" s="49"/>
      <c r="G262" s="21"/>
    </row>
    <row r="263" spans="1:7" ht="126" outlineLevel="1">
      <c r="A263" s="29">
        <f>MAX(A$36:A261)</f>
        <v>6</v>
      </c>
      <c r="B263" s="13" t="s">
        <v>258</v>
      </c>
      <c r="C263" s="88" t="s">
        <v>602</v>
      </c>
      <c r="D263" s="50"/>
      <c r="E263" s="130"/>
      <c r="F263" s="49"/>
      <c r="G263" s="21"/>
    </row>
    <row r="264" spans="1:7" ht="13.5" outlineLevel="1">
      <c r="A264" s="29"/>
      <c r="C264" s="88"/>
      <c r="D264" s="50" t="s">
        <v>25</v>
      </c>
      <c r="E264" s="130">
        <v>27.5</v>
      </c>
      <c r="F264" s="246"/>
      <c r="G264" s="21">
        <f>F264*E264</f>
        <v>0</v>
      </c>
    </row>
    <row r="265" ht="13.5" outlineLevel="1">
      <c r="A265" s="1"/>
    </row>
    <row r="266" spans="1:7" ht="14.25">
      <c r="A266" s="36">
        <f>MAX(A$36:A265)</f>
        <v>6</v>
      </c>
      <c r="B266" s="37"/>
      <c r="C266" s="36" t="str">
        <f>C218&amp;" UKUPNO:"</f>
        <v>ČELIČNA KONSTRUKCIJA UKUPNO:</v>
      </c>
      <c r="D266" s="54"/>
      <c r="E266" s="163"/>
      <c r="F266" s="55"/>
      <c r="G266" s="56">
        <f>SUM(G237:G265)</f>
        <v>0</v>
      </c>
    </row>
    <row r="267" spans="1:8" s="7" customFormat="1" ht="14.25">
      <c r="A267" s="29"/>
      <c r="B267" s="30"/>
      <c r="C267" s="29"/>
      <c r="D267" s="188"/>
      <c r="E267" s="189"/>
      <c r="F267" s="190"/>
      <c r="G267" s="191"/>
      <c r="H267" s="262"/>
    </row>
    <row r="268" spans="1:7" ht="14.25">
      <c r="A268" s="36">
        <f>A266+1</f>
        <v>7</v>
      </c>
      <c r="B268" s="37"/>
      <c r="C268" s="198" t="s">
        <v>575</v>
      </c>
      <c r="D268" s="26"/>
      <c r="E268" s="96"/>
      <c r="F268" s="269"/>
      <c r="G268" s="42"/>
    </row>
    <row r="269" ht="13.5" outlineLevel="1"/>
    <row r="270" spans="2:3" ht="13.5" outlineLevel="1">
      <c r="B270" s="75"/>
      <c r="C270" s="76" t="s">
        <v>307</v>
      </c>
    </row>
    <row r="271" spans="2:3" ht="27" outlineLevel="1">
      <c r="B271" s="60" t="s">
        <v>333</v>
      </c>
      <c r="C271" s="73" t="s">
        <v>345</v>
      </c>
    </row>
    <row r="272" spans="2:3" ht="41.25" outlineLevel="1">
      <c r="B272" s="60" t="s">
        <v>333</v>
      </c>
      <c r="C272" s="73" t="s">
        <v>603</v>
      </c>
    </row>
    <row r="273" spans="2:3" ht="13.5" outlineLevel="1">
      <c r="B273" s="60" t="s">
        <v>333</v>
      </c>
      <c r="C273" s="73" t="s">
        <v>707</v>
      </c>
    </row>
    <row r="274" spans="2:3" ht="13.5" outlineLevel="1">
      <c r="B274" s="60" t="s">
        <v>333</v>
      </c>
      <c r="C274" s="77" t="s">
        <v>334</v>
      </c>
    </row>
    <row r="275" spans="1:7" ht="14.25" outlineLevel="1">
      <c r="A275" s="29"/>
      <c r="B275" s="30"/>
      <c r="C275" s="74" t="s">
        <v>337</v>
      </c>
      <c r="D275" s="26"/>
      <c r="E275" s="96"/>
      <c r="F275" s="269"/>
      <c r="G275" s="42"/>
    </row>
    <row r="276" spans="1:7" ht="14.25" outlineLevel="1">
      <c r="A276" s="29"/>
      <c r="B276" s="30"/>
      <c r="C276" s="74"/>
      <c r="D276" s="26"/>
      <c r="E276" s="96"/>
      <c r="F276" s="269"/>
      <c r="G276" s="42"/>
    </row>
    <row r="277" spans="1:7" ht="14.25" outlineLevel="1">
      <c r="A277" s="29">
        <f>A268</f>
        <v>7</v>
      </c>
      <c r="B277" s="30">
        <v>1</v>
      </c>
      <c r="C277" s="194" t="s">
        <v>605</v>
      </c>
      <c r="D277" s="26"/>
      <c r="E277" s="96"/>
      <c r="F277" s="269"/>
      <c r="G277" s="42"/>
    </row>
    <row r="278" spans="1:7" ht="318.75" customHeight="1" outlineLevel="1">
      <c r="A278" s="29"/>
      <c r="B278" s="30"/>
      <c r="C278" s="179" t="s">
        <v>706</v>
      </c>
      <c r="D278" s="26"/>
      <c r="E278" s="96"/>
      <c r="F278" s="269"/>
      <c r="G278" s="42"/>
    </row>
    <row r="279" spans="1:7" ht="105.75" customHeight="1" outlineLevel="1">
      <c r="A279" s="29"/>
      <c r="B279" s="30"/>
      <c r="C279" s="245" t="s">
        <v>674</v>
      </c>
      <c r="D279" s="26"/>
      <c r="E279" s="96"/>
      <c r="F279" s="269"/>
      <c r="G279" s="42"/>
    </row>
    <row r="280" spans="1:7" ht="102.75" customHeight="1" outlineLevel="1">
      <c r="A280" s="29"/>
      <c r="B280" s="30"/>
      <c r="C280" s="179" t="s">
        <v>676</v>
      </c>
      <c r="D280" s="26"/>
      <c r="E280" s="96"/>
      <c r="F280" s="269"/>
      <c r="G280" s="42"/>
    </row>
    <row r="281" spans="1:7" ht="33" customHeight="1" outlineLevel="1">
      <c r="A281" s="29"/>
      <c r="B281" s="30"/>
      <c r="C281" s="179" t="s">
        <v>675</v>
      </c>
      <c r="D281" s="26"/>
      <c r="E281" s="96"/>
      <c r="F281" s="269"/>
      <c r="G281" s="42"/>
    </row>
    <row r="282" spans="3:7" ht="13.5" outlineLevel="1">
      <c r="C282" s="34" t="s">
        <v>604</v>
      </c>
      <c r="D282" s="50" t="s">
        <v>25</v>
      </c>
      <c r="E282" s="130">
        <v>106</v>
      </c>
      <c r="F282" s="246"/>
      <c r="G282" s="21">
        <f>F282*E282</f>
        <v>0</v>
      </c>
    </row>
    <row r="283" spans="1:7" ht="14.25" outlineLevel="1">
      <c r="A283" s="29"/>
      <c r="B283" s="30"/>
      <c r="C283" s="193"/>
      <c r="D283" s="26"/>
      <c r="E283" s="96"/>
      <c r="F283" s="269"/>
      <c r="G283" s="42"/>
    </row>
    <row r="284" spans="1:7" ht="14.25" outlineLevel="1">
      <c r="A284" s="29">
        <f>A277</f>
        <v>7</v>
      </c>
      <c r="B284" s="30">
        <f>B277+1</f>
        <v>2</v>
      </c>
      <c r="C284" s="194" t="s">
        <v>577</v>
      </c>
      <c r="D284" s="26"/>
      <c r="E284" s="96"/>
      <c r="F284" s="269"/>
      <c r="G284" s="42"/>
    </row>
    <row r="285" spans="1:7" ht="82.5" outlineLevel="1">
      <c r="A285" s="29"/>
      <c r="B285" s="30"/>
      <c r="C285" s="195" t="s">
        <v>578</v>
      </c>
      <c r="D285" s="26"/>
      <c r="E285" s="96"/>
      <c r="F285" s="269"/>
      <c r="G285" s="42"/>
    </row>
    <row r="286" spans="4:7" ht="13.5" outlineLevel="1">
      <c r="D286" s="47" t="s">
        <v>26</v>
      </c>
      <c r="E286" s="130">
        <v>1.2</v>
      </c>
      <c r="F286" s="246"/>
      <c r="G286" s="21">
        <f>F286*E286</f>
        <v>0</v>
      </c>
    </row>
    <row r="287" spans="1:7" ht="14.25" outlineLevel="1">
      <c r="A287" s="29"/>
      <c r="B287" s="30"/>
      <c r="C287" s="193"/>
      <c r="D287" s="26"/>
      <c r="E287" s="96"/>
      <c r="F287" s="269"/>
      <c r="G287" s="42"/>
    </row>
    <row r="288" spans="1:7" ht="14.25" outlineLevel="1">
      <c r="A288" s="29">
        <v>7</v>
      </c>
      <c r="B288" s="30">
        <v>3</v>
      </c>
      <c r="C288" s="194" t="s">
        <v>579</v>
      </c>
      <c r="D288" s="26"/>
      <c r="E288" s="96"/>
      <c r="F288" s="269"/>
      <c r="G288" s="42"/>
    </row>
    <row r="289" spans="1:7" ht="96" outlineLevel="1">
      <c r="A289" s="29"/>
      <c r="B289" s="30"/>
      <c r="C289" s="195" t="s">
        <v>606</v>
      </c>
      <c r="D289" s="26"/>
      <c r="E289" s="96"/>
      <c r="F289" s="269"/>
      <c r="G289" s="42"/>
    </row>
    <row r="290" spans="4:7" ht="13.5" outlineLevel="1">
      <c r="D290" s="50" t="s">
        <v>25</v>
      </c>
      <c r="E290" s="130">
        <v>2.6</v>
      </c>
      <c r="F290" s="246"/>
      <c r="G290" s="21">
        <f>F290*E290</f>
        <v>0</v>
      </c>
    </row>
    <row r="291" spans="1:7" ht="14.25" outlineLevel="1">
      <c r="A291" s="29"/>
      <c r="B291" s="30"/>
      <c r="C291" s="5"/>
      <c r="D291" s="26"/>
      <c r="E291" s="96"/>
      <c r="F291" s="269"/>
      <c r="G291" s="42"/>
    </row>
    <row r="292" spans="1:7" ht="14.25">
      <c r="A292" s="36">
        <f>MAX(A$36:A268)</f>
        <v>7</v>
      </c>
      <c r="B292" s="37"/>
      <c r="C292" s="36" t="str">
        <f>C268&amp;" UKUPNO:"</f>
        <v>TESARSKI RADOVI UKUPNO:</v>
      </c>
      <c r="D292" s="54"/>
      <c r="E292" s="163"/>
      <c r="F292" s="55"/>
      <c r="G292" s="56">
        <f>SUM(G281:G291)</f>
        <v>0</v>
      </c>
    </row>
    <row r="293" spans="1:8" s="7" customFormat="1" ht="14.25">
      <c r="A293" s="29"/>
      <c r="B293" s="30"/>
      <c r="C293" s="29"/>
      <c r="D293" s="188"/>
      <c r="E293" s="189"/>
      <c r="F293" s="190"/>
      <c r="G293" s="191"/>
      <c r="H293" s="262"/>
    </row>
    <row r="294" spans="1:7" ht="14.25">
      <c r="A294" s="36">
        <f>A268+1</f>
        <v>8</v>
      </c>
      <c r="B294" s="37"/>
      <c r="C294" s="182" t="s">
        <v>8</v>
      </c>
      <c r="D294" s="26"/>
      <c r="E294" s="96"/>
      <c r="F294" s="269"/>
      <c r="G294" s="42"/>
    </row>
    <row r="295" ht="13.5" outlineLevel="1"/>
    <row r="296" spans="2:3" ht="13.5" outlineLevel="1">
      <c r="B296" s="75"/>
      <c r="C296" s="76" t="s">
        <v>307</v>
      </c>
    </row>
    <row r="297" spans="2:3" ht="27" outlineLevel="1">
      <c r="B297" s="60" t="s">
        <v>333</v>
      </c>
      <c r="C297" s="73" t="s">
        <v>345</v>
      </c>
    </row>
    <row r="298" spans="2:3" ht="27" outlineLevel="1">
      <c r="B298" s="60" t="s">
        <v>333</v>
      </c>
      <c r="C298" s="73" t="s">
        <v>414</v>
      </c>
    </row>
    <row r="299" spans="2:3" ht="27" outlineLevel="1">
      <c r="B299" s="60" t="s">
        <v>333</v>
      </c>
      <c r="C299" s="73" t="s">
        <v>344</v>
      </c>
    </row>
    <row r="300" spans="2:3" ht="27" outlineLevel="1">
      <c r="B300" s="60" t="s">
        <v>333</v>
      </c>
      <c r="C300" s="73" t="s">
        <v>343</v>
      </c>
    </row>
    <row r="301" spans="2:3" ht="27" outlineLevel="1">
      <c r="B301" s="60" t="s">
        <v>333</v>
      </c>
      <c r="C301" s="73" t="s">
        <v>342</v>
      </c>
    </row>
    <row r="302" spans="2:3" ht="13.5" outlineLevel="1">
      <c r="B302" s="60" t="s">
        <v>333</v>
      </c>
      <c r="C302" s="77" t="s">
        <v>334</v>
      </c>
    </row>
    <row r="303" spans="2:3" ht="14.25" outlineLevel="1">
      <c r="B303" s="78"/>
      <c r="C303" s="74" t="s">
        <v>337</v>
      </c>
    </row>
    <row r="304" ht="13.5" outlineLevel="1"/>
    <row r="305" spans="4:7" ht="13.5" outlineLevel="1">
      <c r="D305" s="47"/>
      <c r="E305" s="130"/>
      <c r="F305" s="86"/>
      <c r="G305" s="21"/>
    </row>
    <row r="306" spans="1:8" ht="128.25" customHeight="1" outlineLevel="1">
      <c r="A306" s="29">
        <f>MAX(A$36:A304)</f>
        <v>8</v>
      </c>
      <c r="B306" s="13">
        <f>MAX(B$295:B304)+1</f>
        <v>1</v>
      </c>
      <c r="C306" s="184" t="s">
        <v>656</v>
      </c>
      <c r="F306" s="277"/>
      <c r="H306" s="254"/>
    </row>
    <row r="307" spans="4:7" ht="13.5" outlineLevel="1">
      <c r="D307" s="47" t="s">
        <v>25</v>
      </c>
      <c r="E307" s="130">
        <v>10</v>
      </c>
      <c r="F307" s="246"/>
      <c r="G307" s="21">
        <f>F307*E307</f>
        <v>0</v>
      </c>
    </row>
    <row r="308" spans="4:7" ht="13.5" outlineLevel="1">
      <c r="D308" s="47"/>
      <c r="E308" s="130"/>
      <c r="F308" s="49"/>
      <c r="G308" s="21"/>
    </row>
    <row r="309" spans="1:7" ht="27" outlineLevel="1">
      <c r="A309" s="29">
        <f>MAX(A$36:A308)</f>
        <v>8</v>
      </c>
      <c r="B309" s="13">
        <f>MAX(B$295:B308)+1</f>
        <v>2</v>
      </c>
      <c r="C309" s="185" t="s">
        <v>569</v>
      </c>
      <c r="D309" s="47"/>
      <c r="E309" s="130"/>
      <c r="F309" s="49"/>
      <c r="G309" s="21"/>
    </row>
    <row r="310" spans="3:7" ht="255" customHeight="1" outlineLevel="1">
      <c r="C310" s="186" t="s">
        <v>570</v>
      </c>
      <c r="D310" s="47"/>
      <c r="E310" s="130"/>
      <c r="F310" s="49"/>
      <c r="G310" s="21"/>
    </row>
    <row r="311" spans="3:7" ht="13.5" outlineLevel="1">
      <c r="C311" s="79"/>
      <c r="D311" s="50" t="s">
        <v>25</v>
      </c>
      <c r="E311" s="130">
        <v>125</v>
      </c>
      <c r="F311" s="246"/>
      <c r="G311" s="21">
        <f>F311*E311</f>
        <v>0</v>
      </c>
    </row>
    <row r="312" spans="1:8" s="250" customFormat="1" ht="13.5" outlineLevel="1">
      <c r="A312" s="247">
        <f>MAX(A$44:A298)</f>
        <v>8</v>
      </c>
      <c r="B312" s="248" t="s">
        <v>241</v>
      </c>
      <c r="C312" s="336" t="s">
        <v>708</v>
      </c>
      <c r="D312" s="50"/>
      <c r="E312" s="249"/>
      <c r="F312" s="294"/>
      <c r="G312" s="21"/>
      <c r="H312" s="291"/>
    </row>
    <row r="313" spans="1:8" s="250" customFormat="1" ht="289.5" outlineLevel="1">
      <c r="A313" s="247"/>
      <c r="B313" s="248"/>
      <c r="C313" s="337" t="s">
        <v>709</v>
      </c>
      <c r="D313" s="50"/>
      <c r="E313" s="249"/>
      <c r="F313" s="294"/>
      <c r="G313" s="21"/>
      <c r="H313" s="291"/>
    </row>
    <row r="314" spans="1:8" s="250" customFormat="1" ht="13.5" outlineLevel="1">
      <c r="A314" s="286"/>
      <c r="B314" s="248"/>
      <c r="C314" s="179"/>
      <c r="D314" s="50" t="s">
        <v>25</v>
      </c>
      <c r="E314" s="249">
        <v>14</v>
      </c>
      <c r="F314" s="340"/>
      <c r="G314" s="21">
        <f>F314*E314</f>
        <v>0</v>
      </c>
      <c r="H314" s="291"/>
    </row>
    <row r="315" spans="1:8" s="250" customFormat="1" ht="13.5" outlineLevel="1">
      <c r="A315" s="286"/>
      <c r="B315" s="248"/>
      <c r="C315" s="48"/>
      <c r="D315" s="50"/>
      <c r="E315" s="249"/>
      <c r="F315" s="294"/>
      <c r="G315" s="21"/>
      <c r="H315" s="291"/>
    </row>
    <row r="316" spans="1:8" s="250" customFormat="1" ht="13.5" outlineLevel="1">
      <c r="A316" s="247">
        <f>MAX(A$44:A301)</f>
        <v>8</v>
      </c>
      <c r="B316" s="248" t="s">
        <v>252</v>
      </c>
      <c r="C316" s="338" t="s">
        <v>710</v>
      </c>
      <c r="D316" s="50"/>
      <c r="E316" s="249"/>
      <c r="F316" s="294"/>
      <c r="G316" s="21"/>
      <c r="H316" s="291"/>
    </row>
    <row r="317" spans="1:8" s="250" customFormat="1" ht="27" outlineLevel="1">
      <c r="A317" s="247"/>
      <c r="B317" s="248"/>
      <c r="C317" s="339" t="s">
        <v>711</v>
      </c>
      <c r="D317" s="50"/>
      <c r="E317" s="249"/>
      <c r="F317" s="294"/>
      <c r="G317" s="21"/>
      <c r="H317" s="291"/>
    </row>
    <row r="318" spans="1:8" s="250" customFormat="1" ht="13.5" outlineLevel="1">
      <c r="A318" s="286"/>
      <c r="B318" s="248"/>
      <c r="C318" s="179"/>
      <c r="D318" s="50" t="s">
        <v>25</v>
      </c>
      <c r="E318" s="249">
        <v>14</v>
      </c>
      <c r="F318" s="340"/>
      <c r="G318" s="21">
        <f>F318*E318</f>
        <v>0</v>
      </c>
      <c r="H318" s="291"/>
    </row>
    <row r="319" spans="3:7" ht="13.5" outlineLevel="1">
      <c r="C319" s="79"/>
      <c r="D319" s="50"/>
      <c r="E319" s="130"/>
      <c r="F319" s="49"/>
      <c r="G319" s="21"/>
    </row>
    <row r="320" spans="1:8" ht="82.5" outlineLevel="1">
      <c r="A320" s="29">
        <f>MAX(A$36:A308)</f>
        <v>8</v>
      </c>
      <c r="B320" s="13">
        <v>5</v>
      </c>
      <c r="C320" s="120" t="s">
        <v>691</v>
      </c>
      <c r="D320" s="50"/>
      <c r="E320" s="130"/>
      <c r="F320" s="49"/>
      <c r="G320" s="21"/>
      <c r="H320" s="316"/>
    </row>
    <row r="321" spans="3:7" ht="13.5" outlineLevel="1">
      <c r="C321" s="58"/>
      <c r="D321" s="50" t="s">
        <v>25</v>
      </c>
      <c r="E321" s="130">
        <v>258</v>
      </c>
      <c r="F321" s="246"/>
      <c r="G321" s="21">
        <f>F321*E321</f>
        <v>0</v>
      </c>
    </row>
    <row r="322" spans="3:7" ht="13.5" outlineLevel="1">
      <c r="C322" s="79"/>
      <c r="D322" s="50"/>
      <c r="E322" s="130"/>
      <c r="F322" s="49"/>
      <c r="G322" s="21"/>
    </row>
    <row r="323" spans="1:8" ht="123.75" outlineLevel="1">
      <c r="A323" s="29">
        <f>MAX(A$36:A308)</f>
        <v>8</v>
      </c>
      <c r="B323" s="13">
        <f>MAX(B$295:B322)+1</f>
        <v>6</v>
      </c>
      <c r="C323" s="180" t="s">
        <v>692</v>
      </c>
      <c r="D323" s="50"/>
      <c r="E323" s="130"/>
      <c r="F323" s="49"/>
      <c r="G323" s="21"/>
      <c r="H323" s="316"/>
    </row>
    <row r="324" spans="3:7" ht="13.5" outlineLevel="1">
      <c r="C324" s="58"/>
      <c r="D324" s="47" t="s">
        <v>26</v>
      </c>
      <c r="E324" s="130">
        <v>400</v>
      </c>
      <c r="F324" s="246"/>
      <c r="G324" s="21">
        <f>F324*E324</f>
        <v>0</v>
      </c>
    </row>
    <row r="325" ht="13.5" outlineLevel="1"/>
    <row r="326" spans="1:7" ht="14.25">
      <c r="A326" s="36">
        <f>MAX(A$36:A325)</f>
        <v>8</v>
      </c>
      <c r="B326" s="37"/>
      <c r="C326" s="36" t="str">
        <f>C294&amp;" UKUPNO:"</f>
        <v>ZIDARSKI RADOVI UKUPNO:</v>
      </c>
      <c r="D326" s="54"/>
      <c r="E326" s="163"/>
      <c r="F326" s="55"/>
      <c r="G326" s="56">
        <f>SUM(G305:G325)</f>
        <v>0</v>
      </c>
    </row>
    <row r="327" spans="1:8" s="250" customFormat="1" ht="13.5">
      <c r="A327" s="286"/>
      <c r="B327" s="248"/>
      <c r="D327" s="287"/>
      <c r="E327" s="288"/>
      <c r="F327" s="289"/>
      <c r="G327" s="290"/>
      <c r="H327" s="291"/>
    </row>
    <row r="328" spans="1:8" s="250" customFormat="1" ht="14.25">
      <c r="A328" s="325">
        <f>A326+1</f>
        <v>9</v>
      </c>
      <c r="B328" s="326"/>
      <c r="C328" s="327" t="s">
        <v>13</v>
      </c>
      <c r="D328" s="26"/>
      <c r="E328" s="328"/>
      <c r="F328" s="25"/>
      <c r="G328" s="42"/>
      <c r="H328" s="291"/>
    </row>
    <row r="329" spans="1:8" s="297" customFormat="1" ht="13.5" outlineLevel="1">
      <c r="A329" s="299"/>
      <c r="B329" s="300"/>
      <c r="C329" s="183"/>
      <c r="D329" s="304"/>
      <c r="E329" s="249"/>
      <c r="F329" s="302"/>
      <c r="G329" s="123"/>
      <c r="H329" s="305"/>
    </row>
    <row r="330" spans="1:8" s="250" customFormat="1" ht="13.5" outlineLevel="1">
      <c r="A330" s="286"/>
      <c r="B330" s="321"/>
      <c r="C330" s="46" t="s">
        <v>44</v>
      </c>
      <c r="D330" s="287"/>
      <c r="E330" s="288"/>
      <c r="F330" s="289"/>
      <c r="G330" s="290"/>
      <c r="H330" s="291"/>
    </row>
    <row r="331" spans="1:8" s="250" customFormat="1" ht="69" outlineLevel="1">
      <c r="A331" s="286"/>
      <c r="B331" s="322" t="s">
        <v>333</v>
      </c>
      <c r="C331" s="131" t="s">
        <v>705</v>
      </c>
      <c r="D331" s="287"/>
      <c r="E331" s="288"/>
      <c r="F331" s="289"/>
      <c r="G331" s="290"/>
      <c r="H331" s="291"/>
    </row>
    <row r="332" spans="1:8" s="250" customFormat="1" ht="98.25" customHeight="1" outlineLevel="1">
      <c r="A332" s="286"/>
      <c r="B332" s="322" t="s">
        <v>333</v>
      </c>
      <c r="C332" s="323" t="s">
        <v>727</v>
      </c>
      <c r="D332" s="287"/>
      <c r="E332" s="288"/>
      <c r="F332" s="289"/>
      <c r="G332" s="290"/>
      <c r="H332" s="291"/>
    </row>
    <row r="333" spans="1:8" s="250" customFormat="1" ht="41.25" outlineLevel="1">
      <c r="A333" s="286"/>
      <c r="B333" s="322" t="s">
        <v>333</v>
      </c>
      <c r="C333" s="131" t="s">
        <v>699</v>
      </c>
      <c r="D333" s="287"/>
      <c r="E333" s="288"/>
      <c r="F333" s="289"/>
      <c r="G333" s="290"/>
      <c r="H333" s="291"/>
    </row>
    <row r="334" spans="1:8" s="250" customFormat="1" ht="13.5" outlineLevel="1">
      <c r="A334" s="286"/>
      <c r="B334" s="322" t="s">
        <v>333</v>
      </c>
      <c r="C334" s="131" t="s">
        <v>700</v>
      </c>
      <c r="D334" s="287"/>
      <c r="E334" s="288"/>
      <c r="F334" s="289"/>
      <c r="G334" s="290"/>
      <c r="H334" s="291"/>
    </row>
    <row r="335" spans="1:8" s="250" customFormat="1" ht="13.5" outlineLevel="1">
      <c r="A335" s="286"/>
      <c r="B335" s="322" t="s">
        <v>333</v>
      </c>
      <c r="C335" s="324" t="s">
        <v>701</v>
      </c>
      <c r="D335" s="287"/>
      <c r="E335" s="288"/>
      <c r="F335" s="289"/>
      <c r="G335" s="290"/>
      <c r="H335" s="291"/>
    </row>
    <row r="336" spans="2:3" ht="13.5" outlineLevel="1">
      <c r="B336" s="60"/>
      <c r="C336" s="207"/>
    </row>
    <row r="337" spans="1:8" s="250" customFormat="1" ht="48.75" customHeight="1" outlineLevel="1">
      <c r="A337" s="329">
        <v>9</v>
      </c>
      <c r="B337" s="248">
        <v>1</v>
      </c>
      <c r="C337" s="318" t="s">
        <v>702</v>
      </c>
      <c r="D337" s="287"/>
      <c r="E337" s="288"/>
      <c r="F337" s="289"/>
      <c r="G337" s="290"/>
      <c r="H337" s="318"/>
    </row>
    <row r="338" spans="1:8" s="250" customFormat="1" ht="123.75" outlineLevel="1">
      <c r="A338" s="299"/>
      <c r="B338" s="248"/>
      <c r="C338" s="344" t="s">
        <v>722</v>
      </c>
      <c r="D338" s="287"/>
      <c r="E338" s="288"/>
      <c r="F338" s="289"/>
      <c r="G338" s="290"/>
      <c r="H338" s="318"/>
    </row>
    <row r="339" spans="1:8" s="250" customFormat="1" ht="13.5" outlineLevel="1">
      <c r="A339" s="286"/>
      <c r="B339" s="248"/>
      <c r="C339" s="319" t="s">
        <v>697</v>
      </c>
      <c r="D339" s="287" t="s">
        <v>23</v>
      </c>
      <c r="E339" s="320">
        <v>1</v>
      </c>
      <c r="F339" s="289"/>
      <c r="G339" s="21">
        <f>E339*F339</f>
        <v>0</v>
      </c>
      <c r="H339" s="291"/>
    </row>
    <row r="340" spans="1:8" s="250" customFormat="1" ht="14.25" customHeight="1" outlineLevel="1">
      <c r="A340" s="286"/>
      <c r="B340" s="248"/>
      <c r="D340" s="287"/>
      <c r="E340" s="288"/>
      <c r="F340" s="289"/>
      <c r="G340" s="290"/>
      <c r="H340" s="291"/>
    </row>
    <row r="341" spans="1:8" s="250" customFormat="1" ht="49.5" customHeight="1" outlineLevel="1">
      <c r="A341" s="299">
        <v>9</v>
      </c>
      <c r="B341" s="248">
        <v>2</v>
      </c>
      <c r="C341" s="318" t="s">
        <v>703</v>
      </c>
      <c r="D341" s="287"/>
      <c r="E341" s="288"/>
      <c r="F341" s="289"/>
      <c r="G341" s="290"/>
      <c r="H341" s="318"/>
    </row>
    <row r="342" spans="1:8" s="250" customFormat="1" ht="215.25" customHeight="1" outlineLevel="1">
      <c r="A342" s="299"/>
      <c r="B342" s="248"/>
      <c r="C342" s="344" t="s">
        <v>721</v>
      </c>
      <c r="D342" s="287"/>
      <c r="E342" s="288"/>
      <c r="F342" s="289"/>
      <c r="G342" s="290"/>
      <c r="H342" s="318"/>
    </row>
    <row r="343" spans="1:8" s="250" customFormat="1" ht="13.5" outlineLevel="1">
      <c r="A343" s="286"/>
      <c r="B343" s="248"/>
      <c r="C343" s="319" t="s">
        <v>698</v>
      </c>
      <c r="D343" s="287" t="s">
        <v>23</v>
      </c>
      <c r="E343" s="320">
        <v>1</v>
      </c>
      <c r="F343" s="289"/>
      <c r="G343" s="21">
        <f>E343*F343</f>
        <v>0</v>
      </c>
      <c r="H343" s="291"/>
    </row>
    <row r="344" spans="1:8" s="250" customFormat="1" ht="14.25" customHeight="1" outlineLevel="1">
      <c r="A344" s="286"/>
      <c r="B344" s="248"/>
      <c r="D344" s="287"/>
      <c r="E344" s="288"/>
      <c r="F344" s="289"/>
      <c r="G344" s="290"/>
      <c r="H344" s="291"/>
    </row>
    <row r="345" spans="1:8" s="250" customFormat="1" ht="50.25" customHeight="1" outlineLevel="1">
      <c r="A345" s="299">
        <v>9</v>
      </c>
      <c r="B345" s="248">
        <v>3</v>
      </c>
      <c r="C345" s="318" t="s">
        <v>704</v>
      </c>
      <c r="D345" s="287"/>
      <c r="E345" s="288"/>
      <c r="F345" s="289"/>
      <c r="G345" s="290"/>
      <c r="H345" s="318"/>
    </row>
    <row r="346" spans="1:8" s="250" customFormat="1" ht="192.75" outlineLevel="1">
      <c r="A346" s="299"/>
      <c r="B346" s="248"/>
      <c r="C346" s="344" t="s">
        <v>724</v>
      </c>
      <c r="D346" s="287"/>
      <c r="E346" s="288"/>
      <c r="F346" s="289"/>
      <c r="G346" s="290"/>
      <c r="H346" s="318"/>
    </row>
    <row r="347" spans="1:8" s="250" customFormat="1" ht="13.5" outlineLevel="1">
      <c r="A347" s="286"/>
      <c r="B347" s="248"/>
      <c r="C347" s="319" t="s">
        <v>698</v>
      </c>
      <c r="D347" s="287" t="s">
        <v>23</v>
      </c>
      <c r="E347" s="320">
        <v>3</v>
      </c>
      <c r="F347" s="289"/>
      <c r="G347" s="21">
        <f>E347*F347</f>
        <v>0</v>
      </c>
      <c r="H347" s="291"/>
    </row>
    <row r="348" ht="13.5" outlineLevel="1"/>
    <row r="349" spans="1:8" s="250" customFormat="1" ht="14.25">
      <c r="A349" s="325">
        <f>A328</f>
        <v>9</v>
      </c>
      <c r="B349" s="326"/>
      <c r="C349" s="325" t="str">
        <f>C328&amp;" UKUPNO:"</f>
        <v>STOLARSKI RADOVI UKUPNO:</v>
      </c>
      <c r="D349" s="332"/>
      <c r="E349" s="333"/>
      <c r="F349" s="334"/>
      <c r="G349" s="335">
        <f>SUM(G337:G348)</f>
        <v>0</v>
      </c>
      <c r="H349" s="291"/>
    </row>
    <row r="350" spans="1:8" s="250" customFormat="1" ht="14.25">
      <c r="A350" s="329"/>
      <c r="B350" s="330"/>
      <c r="C350" s="331"/>
      <c r="D350" s="26"/>
      <c r="E350" s="328"/>
      <c r="F350" s="25"/>
      <c r="G350" s="42"/>
      <c r="H350" s="291"/>
    </row>
    <row r="351" spans="1:7" ht="14.25">
      <c r="A351" s="312">
        <v>10</v>
      </c>
      <c r="B351" s="37"/>
      <c r="C351" s="182" t="s">
        <v>685</v>
      </c>
      <c r="D351" s="26"/>
      <c r="E351" s="96"/>
      <c r="F351" s="269"/>
      <c r="G351" s="42"/>
    </row>
    <row r="352" ht="13.5" outlineLevel="1"/>
    <row r="353" spans="1:8" s="250" customFormat="1" ht="13.5" outlineLevel="1">
      <c r="A353" s="286"/>
      <c r="B353" s="292"/>
      <c r="C353" s="293" t="s">
        <v>307</v>
      </c>
      <c r="D353" s="50"/>
      <c r="E353" s="249"/>
      <c r="F353" s="294"/>
      <c r="G353" s="21"/>
      <c r="H353" s="291"/>
    </row>
    <row r="354" spans="1:8" s="250" customFormat="1" ht="27" outlineLevel="1">
      <c r="A354" s="286"/>
      <c r="B354" s="295" t="s">
        <v>335</v>
      </c>
      <c r="C354" s="81" t="s">
        <v>680</v>
      </c>
      <c r="D354" s="50"/>
      <c r="E354" s="249"/>
      <c r="F354" s="294"/>
      <c r="G354" s="21"/>
      <c r="H354" s="291"/>
    </row>
    <row r="355" spans="1:8" s="250" customFormat="1" ht="27" outlineLevel="1">
      <c r="A355" s="286"/>
      <c r="B355" s="295" t="s">
        <v>335</v>
      </c>
      <c r="C355" s="81" t="s">
        <v>681</v>
      </c>
      <c r="D355" s="50"/>
      <c r="E355" s="249"/>
      <c r="F355" s="294"/>
      <c r="G355" s="21"/>
      <c r="H355" s="291"/>
    </row>
    <row r="356" spans="1:8" s="250" customFormat="1" ht="13.5" outlineLevel="1">
      <c r="A356" s="286"/>
      <c r="B356" s="295" t="s">
        <v>335</v>
      </c>
      <c r="C356" s="81" t="s">
        <v>728</v>
      </c>
      <c r="D356" s="50"/>
      <c r="E356" s="249"/>
      <c r="F356" s="294"/>
      <c r="G356" s="21"/>
      <c r="H356" s="291"/>
    </row>
    <row r="357" spans="1:8" s="250" customFormat="1" ht="151.5" outlineLevel="1">
      <c r="A357" s="286"/>
      <c r="B357" s="295" t="s">
        <v>335</v>
      </c>
      <c r="C357" s="81" t="s">
        <v>682</v>
      </c>
      <c r="D357" s="50"/>
      <c r="E357" s="249"/>
      <c r="F357" s="294"/>
      <c r="G357" s="21"/>
      <c r="H357" s="291"/>
    </row>
    <row r="358" spans="1:8" s="250" customFormat="1" ht="14.25" outlineLevel="1">
      <c r="A358" s="286"/>
      <c r="B358" s="292"/>
      <c r="C358" s="296" t="s">
        <v>337</v>
      </c>
      <c r="D358" s="50"/>
      <c r="E358" s="249"/>
      <c r="F358" s="294"/>
      <c r="G358" s="21"/>
      <c r="H358" s="291"/>
    </row>
    <row r="359" spans="1:8" s="250" customFormat="1" ht="13.5" outlineLevel="1">
      <c r="A359" s="286"/>
      <c r="B359" s="308"/>
      <c r="C359" s="309"/>
      <c r="D359" s="287"/>
      <c r="E359" s="298"/>
      <c r="F359" s="310"/>
      <c r="G359" s="290"/>
      <c r="H359" s="291"/>
    </row>
    <row r="360" spans="1:8" s="250" customFormat="1" ht="13.5" outlineLevel="1">
      <c r="A360" s="345">
        <v>10</v>
      </c>
      <c r="B360" s="248">
        <v>1</v>
      </c>
      <c r="C360" s="194" t="s">
        <v>684</v>
      </c>
      <c r="D360" s="287"/>
      <c r="E360" s="298"/>
      <c r="F360" s="310"/>
      <c r="G360" s="290"/>
      <c r="H360" s="291"/>
    </row>
    <row r="361" spans="1:8" s="250" customFormat="1" ht="102.75" customHeight="1" outlineLevel="1">
      <c r="A361" s="286"/>
      <c r="B361" s="308"/>
      <c r="C361" s="311" t="s">
        <v>729</v>
      </c>
      <c r="D361" s="287"/>
      <c r="E361" s="298"/>
      <c r="F361" s="294"/>
      <c r="G361" s="21"/>
      <c r="H361" s="291"/>
    </row>
    <row r="362" spans="1:8" s="250" customFormat="1" ht="13.5" outlineLevel="1">
      <c r="A362" s="286"/>
      <c r="B362" s="308"/>
      <c r="C362" s="309"/>
      <c r="D362" s="287" t="s">
        <v>336</v>
      </c>
      <c r="E362" s="249">
        <v>45</v>
      </c>
      <c r="F362" s="340"/>
      <c r="G362" s="21">
        <f>F362*E362</f>
        <v>0</v>
      </c>
      <c r="H362" s="291"/>
    </row>
    <row r="363" spans="1:8" s="250" customFormat="1" ht="30" customHeight="1" outlineLevel="1">
      <c r="A363" s="247">
        <v>10</v>
      </c>
      <c r="B363" s="248">
        <v>2</v>
      </c>
      <c r="C363" s="341" t="s">
        <v>715</v>
      </c>
      <c r="D363" s="287"/>
      <c r="E363" s="298"/>
      <c r="F363" s="310"/>
      <c r="G363" s="290"/>
      <c r="H363" s="291"/>
    </row>
    <row r="364" spans="1:8" s="250" customFormat="1" ht="82.5" outlineLevel="1">
      <c r="A364" s="286"/>
      <c r="B364" s="308"/>
      <c r="C364" s="176" t="s">
        <v>714</v>
      </c>
      <c r="D364" s="50"/>
      <c r="E364" s="298"/>
      <c r="F364" s="294"/>
      <c r="G364" s="21"/>
      <c r="H364" s="291"/>
    </row>
    <row r="365" spans="1:8" s="250" customFormat="1" ht="13.5" outlineLevel="1">
      <c r="A365" s="286"/>
      <c r="B365" s="308"/>
      <c r="C365" s="342" t="s">
        <v>712</v>
      </c>
      <c r="D365" s="50" t="s">
        <v>25</v>
      </c>
      <c r="E365" s="249">
        <v>2.2</v>
      </c>
      <c r="F365" s="340"/>
      <c r="G365" s="21">
        <f>F365*E365</f>
        <v>0</v>
      </c>
      <c r="H365" s="291"/>
    </row>
    <row r="366" spans="1:8" s="250" customFormat="1" ht="13.5" outlineLevel="1">
      <c r="A366" s="286"/>
      <c r="B366" s="308"/>
      <c r="C366" s="342" t="s">
        <v>713</v>
      </c>
      <c r="D366" s="50" t="s">
        <v>25</v>
      </c>
      <c r="E366" s="249">
        <v>0.5</v>
      </c>
      <c r="F366" s="340"/>
      <c r="G366" s="21">
        <f>F366*E366</f>
        <v>0</v>
      </c>
      <c r="H366" s="291"/>
    </row>
    <row r="367" spans="2:3" ht="13.5" outlineLevel="1">
      <c r="B367" s="87"/>
      <c r="C367" s="59"/>
    </row>
    <row r="368" spans="1:7" s="297" customFormat="1" ht="13.5" outlineLevel="1">
      <c r="A368" s="247">
        <v>10</v>
      </c>
      <c r="B368" s="300">
        <v>3</v>
      </c>
      <c r="C368" s="343" t="s">
        <v>719</v>
      </c>
      <c r="D368" s="301"/>
      <c r="E368" s="249"/>
      <c r="F368" s="302"/>
      <c r="G368" s="123"/>
    </row>
    <row r="369" spans="1:7" s="297" customFormat="1" ht="150" customHeight="1" outlineLevel="1">
      <c r="A369" s="299"/>
      <c r="B369" s="300"/>
      <c r="C369" s="183" t="s">
        <v>720</v>
      </c>
      <c r="D369" s="301"/>
      <c r="E369" s="249"/>
      <c r="F369" s="302"/>
      <c r="G369" s="123"/>
    </row>
    <row r="370" spans="1:8" s="297" customFormat="1" ht="27" outlineLevel="1">
      <c r="A370" s="299"/>
      <c r="B370" s="300"/>
      <c r="C370" s="183" t="s">
        <v>716</v>
      </c>
      <c r="D370" s="304" t="s">
        <v>25</v>
      </c>
      <c r="E370" s="249">
        <v>33</v>
      </c>
      <c r="F370" s="246"/>
      <c r="G370" s="123">
        <f>F370*E370</f>
        <v>0</v>
      </c>
      <c r="H370" s="305"/>
    </row>
    <row r="371" spans="1:8" s="297" customFormat="1" ht="13.5" outlineLevel="1">
      <c r="A371" s="299"/>
      <c r="B371" s="300"/>
      <c r="C371" s="183" t="s">
        <v>717</v>
      </c>
      <c r="D371" s="304" t="s">
        <v>25</v>
      </c>
      <c r="E371" s="249">
        <v>33</v>
      </c>
      <c r="F371" s="246"/>
      <c r="G371" s="123">
        <f>F371*E371</f>
        <v>0</v>
      </c>
      <c r="H371" s="305"/>
    </row>
    <row r="372" spans="1:8" s="297" customFormat="1" ht="13.5" outlineLevel="1">
      <c r="A372" s="299"/>
      <c r="B372" s="300"/>
      <c r="C372" s="183" t="s">
        <v>718</v>
      </c>
      <c r="D372" s="287" t="s">
        <v>336</v>
      </c>
      <c r="E372" s="249">
        <v>45</v>
      </c>
      <c r="F372" s="246"/>
      <c r="G372" s="123">
        <f>F372*E372</f>
        <v>0</v>
      </c>
      <c r="H372" s="305"/>
    </row>
    <row r="373" spans="1:8" s="297" customFormat="1" ht="13.5" outlineLevel="1">
      <c r="A373" s="299"/>
      <c r="B373" s="300"/>
      <c r="C373" s="183"/>
      <c r="D373" s="304"/>
      <c r="E373" s="249"/>
      <c r="F373" s="302"/>
      <c r="G373" s="123"/>
      <c r="H373" s="305"/>
    </row>
    <row r="374" spans="1:8" s="297" customFormat="1" ht="82.5" outlineLevel="1">
      <c r="A374" s="247">
        <v>10</v>
      </c>
      <c r="B374" s="300">
        <v>4</v>
      </c>
      <c r="C374" s="306" t="s">
        <v>686</v>
      </c>
      <c r="D374" s="301"/>
      <c r="E374" s="249"/>
      <c r="F374" s="302"/>
      <c r="G374" s="123"/>
      <c r="H374" s="303"/>
    </row>
    <row r="375" spans="1:8" s="297" customFormat="1" ht="13.5" outlineLevel="1">
      <c r="A375" s="299"/>
      <c r="B375" s="300"/>
      <c r="C375" s="183"/>
      <c r="D375" s="304" t="s">
        <v>336</v>
      </c>
      <c r="E375" s="249">
        <v>50</v>
      </c>
      <c r="F375" s="246"/>
      <c r="G375" s="123">
        <f>F375*E375</f>
        <v>0</v>
      </c>
      <c r="H375" s="305"/>
    </row>
    <row r="376" spans="1:8" s="297" customFormat="1" ht="13.5" outlineLevel="1">
      <c r="A376" s="299"/>
      <c r="B376" s="300"/>
      <c r="C376" s="183"/>
      <c r="D376" s="304"/>
      <c r="E376" s="249"/>
      <c r="F376" s="302"/>
      <c r="G376" s="123"/>
      <c r="H376" s="305"/>
    </row>
    <row r="377" spans="1:7" ht="14.25">
      <c r="A377" s="312">
        <f>A351</f>
        <v>10</v>
      </c>
      <c r="B377" s="37"/>
      <c r="C377" s="36" t="str">
        <f>C351&amp;" UKUPNO:"</f>
        <v>OSTALI RADOVI I DOBAVE UKUPNO:</v>
      </c>
      <c r="D377" s="54"/>
      <c r="E377" s="163"/>
      <c r="F377" s="55"/>
      <c r="G377" s="56">
        <f>SUM(G361:G375)</f>
        <v>0</v>
      </c>
    </row>
    <row r="378" spans="1:8" s="7" customFormat="1" ht="14.25">
      <c r="A378" s="29"/>
      <c r="B378" s="30"/>
      <c r="C378" s="29"/>
      <c r="D378" s="188"/>
      <c r="E378" s="189"/>
      <c r="F378" s="190"/>
      <c r="G378" s="191"/>
      <c r="H378" s="262"/>
    </row>
    <row r="380" spans="1:7" ht="14.25">
      <c r="A380" s="36"/>
      <c r="B380" s="37"/>
      <c r="C380" s="36" t="s">
        <v>332</v>
      </c>
      <c r="D380" s="54"/>
      <c r="E380" s="163"/>
      <c r="F380" s="55"/>
      <c r="G380" s="56">
        <f>SUM(_A_2_10+G349+_A_1_6+G292+_A_1_8+_A_1_5+_A_1_4+_A_1_2+konz+_A_1_1)</f>
        <v>0</v>
      </c>
    </row>
    <row r="382" ht="13.5">
      <c r="C382" s="168"/>
    </row>
  </sheetData>
  <sheetProtection sheet="1" objects="1" scenarios="1" selectLockedCells="1"/>
  <hyperlinks>
    <hyperlink ref="C14" location="_A_1_4_BET" display="_A_1_4_BET"/>
    <hyperlink ref="C15" location="_A_1_5_ARM" display="_A_1_5_ARM"/>
    <hyperlink ref="C18" location="_A_1_6_ZID" display="_A_1_6_ZID"/>
    <hyperlink ref="C16" location="_A_1_8_ČEL" display="_A_1_8_ČEL"/>
    <hyperlink ref="C20" location="_A_2_10_STOL" display="_A_2_10_STOL"/>
    <hyperlink ref="C13" location="_A_1_2_RUS" display="_A_1_2_RUS"/>
    <hyperlink ref="C11" location="_A_1_1_PRIP" display="_A_1_1_PRIP"/>
    <hyperlink ref="C12" location="konzerva" display="konzerva"/>
    <hyperlink ref="C17" location="'GRADJEVINSKO OBRTNICKI'!C449" display="TESARSKI RADOVI"/>
    <hyperlink ref="C19" location="'GRADJEVINSKO OBRTNICKI'!C436" display="STOLARSKI RADOVI"/>
  </hyperlinks>
  <printOptions gridLines="1" horizontalCentered="1"/>
  <pageMargins left="0.2362204724409449" right="0.2362204724409449" top="0.7480314960629921" bottom="0.8267716535433072" header="0.31496062992125984" footer="0.11811023622047245"/>
  <pageSetup firstPageNumber="1" useFirstPageNumber="1" horizontalDpi="600" verticalDpi="600" orientation="portrait" paperSize="9" scale="80" r:id="rId1"/>
  <headerFooter>
    <oddHeader>&amp;L&amp;"Arial,Bold"&amp;9STAMBENA GRAĐEVINA – PROJEKT OBNOVE KONSTRUKCIJE ZGRADE
Ulica Matije Mesića 19, Zagreb
k.č. 3894, k.o. Centar&amp;R&amp;"Arial,Bold"&amp;9GRAĐEVINSKO-OBRTNIČKI RADOVI
</oddHeader>
    <oddFooter>&amp;L&amp;"Arial,Regular"&amp;9STUDIO ARHING d.o.o.&amp;C&amp;"Arial,Regular"&amp;9TD: 107/21
PROSINAC 2021.&amp;R&amp;"Arial,Regular"&amp;9GOR &amp;P&amp;"-,Regular"&amp;11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Studio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 Pranjić</dc:creator>
  <cp:keywords/>
  <dc:description/>
  <cp:lastModifiedBy>Jozo Kraljević</cp:lastModifiedBy>
  <cp:lastPrinted>2022-02-01T12:20:35Z</cp:lastPrinted>
  <dcterms:created xsi:type="dcterms:W3CDTF">2011-08-22T13:28:08Z</dcterms:created>
  <dcterms:modified xsi:type="dcterms:W3CDTF">2022-03-28T10:50:07Z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